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95" windowWidth="12120" windowHeight="7800" activeTab="0"/>
  </bookViews>
  <sheets>
    <sheet name="Лист1" sheetId="1" r:id="rId1"/>
  </sheets>
  <definedNames>
    <definedName name="_xlnm.Print_Area" localSheetId="0">'Лист1'!$B$1:$H$99</definedName>
  </definedNames>
  <calcPr fullCalcOnLoad="1"/>
</workbook>
</file>

<file path=xl/sharedStrings.xml><?xml version="1.0" encoding="utf-8"?>
<sst xmlns="http://schemas.openxmlformats.org/spreadsheetml/2006/main" count="98" uniqueCount="91">
  <si>
    <t>Налог на доходы физических лиц</t>
  </si>
  <si>
    <t xml:space="preserve">Налог на имущество физических лиц </t>
  </si>
  <si>
    <t>Земельный налог</t>
  </si>
  <si>
    <t>в том числе:</t>
  </si>
  <si>
    <t>ИТОГО СОБСТВЕННЫХ ДОХОДОВ</t>
  </si>
  <si>
    <t>Субвенции от бюджетов других уровней</t>
  </si>
  <si>
    <t>Субсидии от бюджетов других уровней</t>
  </si>
  <si>
    <t>ВСЕГО ДОХОДОВ</t>
  </si>
  <si>
    <t>Жилищное хозяйство</t>
  </si>
  <si>
    <t>Образование</t>
  </si>
  <si>
    <t>Социальная политика</t>
  </si>
  <si>
    <t>ВСЕГО РАСХОДОВ</t>
  </si>
  <si>
    <t>Единый налог на вмененный доход для отдельных видов деятельности</t>
  </si>
  <si>
    <t>Жилищно-коммунальное хозяйство</t>
  </si>
  <si>
    <t>Начальник финансового отдела</t>
  </si>
  <si>
    <t xml:space="preserve">       А Н А Л И З</t>
  </si>
  <si>
    <t>Д О Х О Д 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</si>
  <si>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</si>
  <si>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</si>
  <si>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</si>
  <si>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</si>
  <si>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</si>
  <si>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</si>
  <si>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</si>
  <si>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Р А С Х О Д Ы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</si>
  <si>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</si>
  <si>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</si>
  <si>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</si>
  <si>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</si>
  <si>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</si>
  <si>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Охрана окружающей среды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</si>
  <si>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</si>
  <si>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</si>
  <si>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</si>
  <si>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</si>
  <si>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ПРОФИЦИТ БЮДЖЕТА (со знаком плюс) ДЕФИЦИТ БЮДЖЕТА (со знаком минус)</t>
  </si>
  <si>
    <t>НАЛОГИ НА ПРИБЫЛЬ, ДОХОДЫ</t>
  </si>
  <si>
    <t>Дошкольное образование</t>
  </si>
  <si>
    <t>Общее образование</t>
  </si>
  <si>
    <t>Другие вопросы в области образования</t>
  </si>
  <si>
    <t>Доходы от использования имущества, находящегося в государственной и муниципальной собственности</t>
  </si>
  <si>
    <t xml:space="preserve">Коммунальное хозяйство </t>
  </si>
  <si>
    <t>Национальная оборона</t>
  </si>
  <si>
    <t>Единый сельскохозяйственный налог</t>
  </si>
  <si>
    <t xml:space="preserve">% исполне-ния   к  прошлому году 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</si>
  <si>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</si>
  <si>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</si>
  <si>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</si>
  <si>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оганов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</si>
  <si>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</si>
  <si>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% исполне-ния к текущему году</t>
  </si>
  <si>
    <t>Т. М. Волгина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</si>
  <si>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</si>
  <si>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</si>
  <si>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исп. Юренкова Г. М.</t>
  </si>
  <si>
    <t>тел. 2-11-37</t>
  </si>
  <si>
    <t xml:space="preserve">Другие общегосударственные вопросы </t>
  </si>
  <si>
    <t>Иные межбюджетные трансферты</t>
  </si>
  <si>
    <t xml:space="preserve">        </t>
  </si>
  <si>
    <t>Благоустройство</t>
  </si>
  <si>
    <t xml:space="preserve">исполнения консолидированного бюджета Рогнединского района                                                                                                                                              </t>
  </si>
  <si>
    <t>Обеспечение пожарной безопасности</t>
  </si>
  <si>
    <t>Обеспечение проведение выборов и референдумов</t>
  </si>
  <si>
    <t>Массовый спорт</t>
  </si>
  <si>
    <t>Водное хозяйство</t>
  </si>
  <si>
    <t>Культура</t>
  </si>
  <si>
    <t>Дорожное хозяйство</t>
  </si>
  <si>
    <t xml:space="preserve">Возврат остатков субсидий, субвенций и иных межбюджетных трансфертов, имеющих целевое значение, прошлых лет </t>
  </si>
  <si>
    <t>Межбюджетные трансферты</t>
  </si>
  <si>
    <t>Обслуживание муниципального  долга</t>
  </si>
  <si>
    <t>Судебная система</t>
  </si>
  <si>
    <t>Профессиональная подготовка, переподготовка и повышение квалификации</t>
  </si>
  <si>
    <t>Дотации от других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</si>
  <si>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</si>
  <si>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</si>
  <si>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Другие вопросы в области культуры, кинематографии</t>
  </si>
  <si>
    <t>Молодежная политика и оздоровление детей</t>
  </si>
  <si>
    <t>Другие вопросы в области национальной экономики</t>
  </si>
  <si>
    <t>Общеэкономические вопросы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</si>
  <si>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РФ, субъектам РФ или муниципальным образованиям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</si>
  <si>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</si>
  <si>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</t>
  </si>
  <si>
    <t>НАЛОГИ НА ИМУЩЕСТВО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</si>
  <si>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</si>
  <si>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муниципальой собствености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</si>
  <si>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</si>
  <si>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</si>
  <si>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Уточненный план на 01.07. 2016 года</t>
  </si>
  <si>
    <t>Факт на 01.07.2016 года</t>
  </si>
  <si>
    <t>Факт на 01.07.2015 года</t>
  </si>
  <si>
    <t>по состоянию на 1 июля 2016 года (доходы и расходы)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</si>
</sst>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0.0%"/>
    <numFmt numFmtId="170" formatCode="0.0"/>
    <numFmt numFmtId="171" formatCode="#,##0.00&quot;р.&quot;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0" fontId="4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10" xfId="0" applyNumberFormat="1" applyFont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 applyProtection="1">
      <alignment horizontal="center" vertical="center"/>
      <protection locked="0"/>
    </xf>
    <xf numFmtId="170" fontId="8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170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left" wrapText="1"/>
      <protection locked="0"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left" wrapText="1"/>
    </xf>
    <xf numFmtId="17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3"/>
  <sheetViews>
    <sheetView tabSelected="1" zoomScaleSheetLayoutView="100" zoomScalePageLayoutView="0" workbookViewId="0" topLeftCell="B1">
      <selection activeCell="C4" sqref="C4:H4"/>
    </sheetView>
  </sheetViews>
  <sheetFormatPr defaultColWidth="9.00390625" defaultRowHeight="12.75"/>
  <cols>
    <col min="1" max="1" width="1.75390625" style="0" hidden="1" customWidth="1"/>
    <col min="2" max="2" width="5.125" style="0" customWidth="1"/>
    <col min="3" max="3" width="36.875" style="0" customWidth="1"/>
    <col min="4" max="4" width="11.125" style="0" customWidth="1"/>
    <col min="5" max="5" width="12.00390625" style="0" customWidth="1"/>
    <col min="6" max="6" width="11.25390625" style="0" customWidth="1"/>
    <col min="7" max="7" width="10.75390625" style="0" customWidth="1"/>
    <col min="8" max="8" width="11.25390625" style="0" customWidth="1"/>
  </cols>
  <sheetData>
    <row r="1" spans="2:8" ht="15.75">
      <c r="B1" s="4"/>
      <c r="C1" s="54" t="s">
        <v>15</v>
      </c>
      <c r="D1" s="54"/>
      <c r="E1" s="54"/>
      <c r="F1" s="54"/>
      <c r="G1" s="54"/>
      <c r="H1" s="54"/>
    </row>
    <row r="2" spans="1:8" s="1" customFormat="1" ht="1.5" customHeight="1">
      <c r="A2" s="4"/>
      <c r="B2" s="5"/>
      <c r="C2" s="55" t="s">
        <v>60</v>
      </c>
      <c r="D2" s="55"/>
      <c r="E2" s="55"/>
      <c r="F2" s="55"/>
      <c r="G2" s="55"/>
      <c r="H2" s="55"/>
    </row>
    <row r="3" spans="1:8" s="1" customFormat="1" ht="24" customHeight="1">
      <c r="A3" s="4"/>
      <c r="B3" s="4"/>
      <c r="C3" s="55"/>
      <c r="D3" s="55"/>
      <c r="E3" s="55"/>
      <c r="F3" s="55"/>
      <c r="G3" s="55"/>
      <c r="H3" s="55"/>
    </row>
    <row r="4" spans="1:8" s="1" customFormat="1" ht="18" customHeight="1">
      <c r="A4" s="4"/>
      <c r="B4" s="4"/>
      <c r="C4" s="55" t="s">
        <v>90</v>
      </c>
      <c r="D4" s="56"/>
      <c r="E4" s="56"/>
      <c r="F4" s="56"/>
      <c r="G4" s="56"/>
      <c r="H4" s="56"/>
    </row>
    <row r="5" spans="1:8" s="1" customFormat="1" ht="14.25" customHeight="1" hidden="1">
      <c r="A5" s="4"/>
      <c r="B5" s="6"/>
      <c r="C5" s="5"/>
      <c r="D5" s="6"/>
      <c r="E5" s="6"/>
      <c r="F5" s="6"/>
      <c r="G5" s="6"/>
      <c r="H5" s="2"/>
    </row>
    <row r="6" spans="1:8" s="1" customFormat="1" ht="87.75" customHeight="1">
      <c r="A6" s="4"/>
      <c r="B6"/>
      <c r="C6" s="3"/>
      <c r="D6" s="7" t="s">
        <v>87</v>
      </c>
      <c r="E6" s="7" t="s">
        <v>88</v>
      </c>
      <c r="F6" s="7" t="s">
        <v>89</v>
      </c>
      <c r="G6" s="7" t="s">
        <v>50</v>
      </c>
      <c r="H6" s="7" t="s">
        <v>44</v>
      </c>
    </row>
    <row r="7" spans="1:8" s="2" customFormat="1" ht="15.75" customHeight="1">
      <c r="A7" s="6"/>
      <c r="B7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3:8" ht="17.25" customHeight="1">
      <c r="C8" s="18" t="s">
        <v>16</v>
      </c>
      <c r="D8" s="16"/>
      <c r="E8" s="16"/>
      <c r="F8" s="16"/>
      <c r="G8" s="21"/>
      <c r="H8" s="17"/>
    </row>
    <row r="9" spans="3:8" ht="18" customHeight="1">
      <c r="C9" s="46" t="s">
        <v>36</v>
      </c>
      <c r="D9" s="31">
        <f>D10</f>
        <v>31096</v>
      </c>
      <c r="E9" s="31">
        <f>E10</f>
        <v>14804.1</v>
      </c>
      <c r="F9" s="31">
        <f>F10</f>
        <v>12972</v>
      </c>
      <c r="G9" s="35">
        <f>E9/D9*100</f>
        <v>47.607730897864684</v>
      </c>
      <c r="H9" s="35">
        <f>E9/F9*100</f>
        <v>114.12349676225718</v>
      </c>
    </row>
    <row r="10" spans="3:8" ht="13.5" customHeight="1">
      <c r="C10" s="45" t="s">
        <v>0</v>
      </c>
      <c r="D10" s="32">
        <v>31096</v>
      </c>
      <c r="E10" s="32">
        <v>14804.1</v>
      </c>
      <c r="F10" s="32">
        <v>12972</v>
      </c>
      <c r="G10" s="34">
        <f aca="true" t="shared" si="0" ref="G10:G73">E10/D10*100</f>
        <v>47.607730897864684</v>
      </c>
      <c r="H10" s="34">
        <f aca="true" t="shared" si="1" ref="H10:H73">E10/F10*100</f>
        <v>114.12349676225718</v>
      </c>
    </row>
    <row r="11" spans="3:8" ht="50.25" customHeight="1">
      <c r="C11" s="49" t="s">
        <v>80</v>
      </c>
      <c r="D11" s="33">
        <f>D12</f>
        <v>4000</v>
      </c>
      <c r="E11" s="33">
        <f>E12</f>
        <v>2827.9</v>
      </c>
      <c r="F11" s="33">
        <f>F12</f>
        <v>1963</v>
      </c>
      <c r="G11" s="35">
        <f t="shared" si="0"/>
        <v>70.6975</v>
      </c>
      <c r="H11" s="35">
        <f t="shared" si="1"/>
        <v>144.06011207335712</v>
      </c>
    </row>
    <row r="12" spans="3:8" ht="23.25" customHeight="1">
      <c r="C12" s="24" t="s">
        <v>81</v>
      </c>
      <c r="D12" s="32">
        <v>4000</v>
      </c>
      <c r="E12" s="32">
        <v>2827.9</v>
      </c>
      <c r="F12" s="32">
        <v>1963</v>
      </c>
      <c r="G12" s="34">
        <f t="shared" si="0"/>
        <v>70.6975</v>
      </c>
      <c r="H12" s="34">
        <f t="shared" si="1"/>
        <v>144.06011207335712</v>
      </c>
    </row>
    <row r="13" spans="3:8" ht="13.5" customHeight="1">
      <c r="C13" s="47" t="s">
        <v>17</v>
      </c>
      <c r="D13" s="48">
        <f>D14+D15</f>
        <v>2247</v>
      </c>
      <c r="E13" s="48">
        <f>E14+E15</f>
        <v>1120.8000000000002</v>
      </c>
      <c r="F13" s="48">
        <f>F14+F15</f>
        <v>1231</v>
      </c>
      <c r="G13" s="35">
        <f t="shared" si="0"/>
        <v>49.87983978638185</v>
      </c>
      <c r="H13" s="35">
        <f t="shared" si="1"/>
        <v>91.04792851340375</v>
      </c>
    </row>
    <row r="14" spans="3:8" ht="24.75" customHeight="1">
      <c r="C14" s="24" t="s">
        <v>12</v>
      </c>
      <c r="D14" s="32">
        <v>1958</v>
      </c>
      <c r="E14" s="32">
        <v>845.7</v>
      </c>
      <c r="F14" s="32">
        <v>888</v>
      </c>
      <c r="G14" s="34">
        <f t="shared" si="0"/>
        <v>43.19203268641471</v>
      </c>
      <c r="H14" s="34">
        <f t="shared" si="1"/>
        <v>95.2364864864865</v>
      </c>
    </row>
    <row r="15" spans="3:8" ht="14.25" customHeight="1">
      <c r="C15" s="15" t="s">
        <v>43</v>
      </c>
      <c r="D15" s="32">
        <v>289</v>
      </c>
      <c r="E15" s="32">
        <v>275.1</v>
      </c>
      <c r="F15" s="32">
        <v>343</v>
      </c>
      <c r="G15" s="34">
        <f t="shared" si="0"/>
        <v>95.19031141868513</v>
      </c>
      <c r="H15" s="34">
        <f t="shared" si="1"/>
        <v>80.20408163265307</v>
      </c>
    </row>
    <row r="16" spans="3:9" ht="13.5" customHeight="1">
      <c r="C16" s="12" t="s">
        <v>82</v>
      </c>
      <c r="D16" s="48">
        <f>D17+D18</f>
        <v>7507</v>
      </c>
      <c r="E16" s="48">
        <f>E17+E18</f>
        <v>4335.8</v>
      </c>
      <c r="F16" s="51">
        <f>F17+F18</f>
        <v>1556</v>
      </c>
      <c r="G16" s="35">
        <f t="shared" si="0"/>
        <v>57.75676035700014</v>
      </c>
      <c r="H16" s="35">
        <f t="shared" si="1"/>
        <v>278.6503856041131</v>
      </c>
      <c r="I16" s="50"/>
    </row>
    <row r="17" spans="3:30" ht="13.5" customHeight="1">
      <c r="C17" s="22" t="s">
        <v>1</v>
      </c>
      <c r="D17" s="32">
        <v>654</v>
      </c>
      <c r="E17" s="32">
        <v>19.3</v>
      </c>
      <c r="F17" s="32">
        <v>20</v>
      </c>
      <c r="G17" s="34">
        <f t="shared" si="0"/>
        <v>2.9510703363914375</v>
      </c>
      <c r="H17" s="34">
        <f t="shared" si="1"/>
        <v>96.50000000000001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</row>
    <row r="18" spans="3:8" ht="12.75" customHeight="1">
      <c r="C18" s="15" t="s">
        <v>2</v>
      </c>
      <c r="D18" s="32">
        <v>6853</v>
      </c>
      <c r="E18" s="32">
        <v>4316.5</v>
      </c>
      <c r="F18" s="32">
        <v>1536</v>
      </c>
      <c r="G18" s="34">
        <f t="shared" si="0"/>
        <v>62.98701298701299</v>
      </c>
      <c r="H18" s="34">
        <f t="shared" si="1"/>
        <v>281.02213541666663</v>
      </c>
    </row>
    <row r="19" spans="3:9" ht="14.25" customHeight="1">
      <c r="C19" s="13" t="s">
        <v>18</v>
      </c>
      <c r="D19" s="33">
        <v>245</v>
      </c>
      <c r="E19" s="33">
        <v>123.7</v>
      </c>
      <c r="F19" s="33">
        <v>122</v>
      </c>
      <c r="G19" s="35">
        <f t="shared" si="0"/>
        <v>50.48979591836735</v>
      </c>
      <c r="H19" s="35">
        <f t="shared" si="1"/>
        <v>101.39344262295083</v>
      </c>
      <c r="I19" s="53"/>
    </row>
    <row r="20" spans="3:8" ht="51.75" customHeight="1">
      <c r="C20" s="13" t="s">
        <v>19</v>
      </c>
      <c r="D20" s="35">
        <f>D22+D23</f>
        <v>2362</v>
      </c>
      <c r="E20" s="35">
        <f>E22+E23</f>
        <v>1308.1</v>
      </c>
      <c r="F20" s="35">
        <f>F22+F23</f>
        <v>1152</v>
      </c>
      <c r="G20" s="35">
        <f t="shared" si="0"/>
        <v>55.38103302286198</v>
      </c>
      <c r="H20" s="35">
        <f t="shared" si="1"/>
        <v>113.55034722222221</v>
      </c>
    </row>
    <row r="21" spans="3:9" ht="13.5" customHeight="1">
      <c r="C21" s="15" t="s">
        <v>3</v>
      </c>
      <c r="D21" s="34"/>
      <c r="E21" s="35"/>
      <c r="F21" s="35"/>
      <c r="G21" s="35"/>
      <c r="H21" s="35"/>
      <c r="I21" s="44"/>
    </row>
    <row r="22" spans="3:10" ht="76.5">
      <c r="C22" s="43" t="s">
        <v>79</v>
      </c>
      <c r="D22" s="32">
        <v>1</v>
      </c>
      <c r="E22" s="32">
        <v>0</v>
      </c>
      <c r="F22" s="32">
        <v>0</v>
      </c>
      <c r="G22" s="34">
        <f t="shared" si="0"/>
        <v>0</v>
      </c>
      <c r="H22" s="34">
        <v>0</v>
      </c>
      <c r="I22" s="44"/>
      <c r="J22" s="19"/>
    </row>
    <row r="23" spans="3:9" ht="38.25" customHeight="1">
      <c r="C23" s="15" t="s">
        <v>40</v>
      </c>
      <c r="D23" s="32">
        <v>2361</v>
      </c>
      <c r="E23" s="32">
        <v>1308.1</v>
      </c>
      <c r="F23" s="32">
        <v>1152</v>
      </c>
      <c r="G23" s="34">
        <f t="shared" si="0"/>
        <v>55.40448962304107</v>
      </c>
      <c r="H23" s="34">
        <f t="shared" si="1"/>
        <v>113.55034722222221</v>
      </c>
      <c r="I23" s="44"/>
    </row>
    <row r="24" spans="3:11" ht="26.25" customHeight="1">
      <c r="C24" s="13" t="s">
        <v>20</v>
      </c>
      <c r="D24" s="33">
        <f>D25</f>
        <v>139</v>
      </c>
      <c r="E24" s="33">
        <f>E25</f>
        <v>57.7</v>
      </c>
      <c r="F24" s="33">
        <f>F25</f>
        <v>50</v>
      </c>
      <c r="G24" s="35">
        <f t="shared" si="0"/>
        <v>41.510791366906474</v>
      </c>
      <c r="H24" s="35">
        <f t="shared" si="1"/>
        <v>115.40000000000002</v>
      </c>
      <c r="K24" s="30"/>
    </row>
    <row r="25" spans="3:9" ht="25.5" customHeight="1">
      <c r="C25" s="15" t="s">
        <v>21</v>
      </c>
      <c r="D25" s="32">
        <v>139</v>
      </c>
      <c r="E25" s="32">
        <v>57.7</v>
      </c>
      <c r="F25" s="32">
        <v>50</v>
      </c>
      <c r="G25" s="34">
        <f t="shared" si="0"/>
        <v>41.510791366906474</v>
      </c>
      <c r="H25" s="34">
        <f t="shared" si="1"/>
        <v>115.40000000000002</v>
      </c>
      <c r="I25" s="44"/>
    </row>
    <row r="26" spans="3:8" ht="39" customHeight="1">
      <c r="C26" s="13" t="s">
        <v>83</v>
      </c>
      <c r="D26" s="33">
        <v>342</v>
      </c>
      <c r="E26" s="33">
        <v>278.3</v>
      </c>
      <c r="F26" s="33">
        <v>221</v>
      </c>
      <c r="G26" s="35">
        <f t="shared" si="0"/>
        <v>81.37426900584795</v>
      </c>
      <c r="H26" s="35">
        <f t="shared" si="1"/>
        <v>125.92760180995475</v>
      </c>
    </row>
    <row r="27" spans="3:8" ht="38.25" customHeight="1">
      <c r="C27" s="13" t="s">
        <v>22</v>
      </c>
      <c r="D27" s="33">
        <f>D28+D29</f>
        <v>4161</v>
      </c>
      <c r="E27" s="33">
        <f>E28+E29</f>
        <v>2129.1000000000004</v>
      </c>
      <c r="F27" s="33">
        <f>F28+F29</f>
        <v>228</v>
      </c>
      <c r="G27" s="35">
        <f t="shared" si="0"/>
        <v>51.16798846431148</v>
      </c>
      <c r="H27" s="35">
        <f t="shared" si="1"/>
        <v>933.8157894736844</v>
      </c>
    </row>
    <row r="28" spans="3:8" ht="36.75" customHeight="1">
      <c r="C28" s="15" t="s">
        <v>84</v>
      </c>
      <c r="D28" s="32">
        <v>2161</v>
      </c>
      <c r="E28" s="32">
        <v>2122.8</v>
      </c>
      <c r="F28" s="32">
        <v>25</v>
      </c>
      <c r="G28" s="34">
        <f t="shared" si="0"/>
        <v>98.23229986117539</v>
      </c>
      <c r="H28" s="34">
        <f t="shared" si="1"/>
        <v>8491.2</v>
      </c>
    </row>
    <row r="29" spans="3:8" ht="37.5" customHeight="1">
      <c r="C29" s="15" t="s">
        <v>85</v>
      </c>
      <c r="D29" s="32">
        <v>2000</v>
      </c>
      <c r="E29" s="32">
        <v>6.3</v>
      </c>
      <c r="F29" s="32">
        <v>203</v>
      </c>
      <c r="G29" s="34">
        <f t="shared" si="0"/>
        <v>0.315</v>
      </c>
      <c r="H29" s="34">
        <f t="shared" si="1"/>
        <v>3.103448275862069</v>
      </c>
    </row>
    <row r="30" spans="3:8" ht="26.25" customHeight="1">
      <c r="C30" s="13" t="s">
        <v>86</v>
      </c>
      <c r="D30" s="33">
        <v>106</v>
      </c>
      <c r="E30" s="33">
        <v>140</v>
      </c>
      <c r="F30" s="33">
        <v>49</v>
      </c>
      <c r="G30" s="35">
        <f t="shared" si="0"/>
        <v>132.0754716981132</v>
      </c>
      <c r="H30" s="35">
        <f t="shared" si="1"/>
        <v>285.7142857142857</v>
      </c>
    </row>
    <row r="31" spans="3:8" ht="12.75" customHeight="1">
      <c r="C31" s="13" t="s">
        <v>23</v>
      </c>
      <c r="D31" s="33">
        <v>0</v>
      </c>
      <c r="E31" s="33">
        <v>0</v>
      </c>
      <c r="F31" s="31">
        <v>1183</v>
      </c>
      <c r="G31" s="35">
        <v>0</v>
      </c>
      <c r="H31" s="35">
        <v>0</v>
      </c>
    </row>
    <row r="32" spans="3:10" ht="17.25" customHeight="1">
      <c r="C32" s="23" t="s">
        <v>4</v>
      </c>
      <c r="D32" s="31">
        <f>D9+D11+D13+D16+D19+D20+D24+D26+D27+D30+D31</f>
        <v>52205</v>
      </c>
      <c r="E32" s="31">
        <f>E9+E11+E13+E16+E19+E20+E24+E26+E27+E30+E31</f>
        <v>27125.5</v>
      </c>
      <c r="F32" s="31">
        <f>F9+F11+F13+F16+F19+F20+F24+F26+F27+F30+F31</f>
        <v>20727</v>
      </c>
      <c r="G32" s="35">
        <f t="shared" si="0"/>
        <v>51.95958241547744</v>
      </c>
      <c r="H32" s="35">
        <f t="shared" si="1"/>
        <v>130.87036232932888</v>
      </c>
      <c r="J32" t="s">
        <v>58</v>
      </c>
    </row>
    <row r="33" spans="3:9" ht="12" customHeight="1">
      <c r="C33" s="15" t="s">
        <v>72</v>
      </c>
      <c r="D33" s="32">
        <v>5600</v>
      </c>
      <c r="E33" s="32">
        <v>2800</v>
      </c>
      <c r="F33" s="32">
        <v>6890</v>
      </c>
      <c r="G33" s="34">
        <f t="shared" si="0"/>
        <v>50</v>
      </c>
      <c r="H33" s="34">
        <f t="shared" si="1"/>
        <v>40.638606676342526</v>
      </c>
      <c r="I33" s="44"/>
    </row>
    <row r="34" spans="3:9" ht="17.25" customHeight="1">
      <c r="C34" s="15" t="s">
        <v>5</v>
      </c>
      <c r="D34" s="32">
        <v>58550</v>
      </c>
      <c r="E34" s="32">
        <v>34196.8</v>
      </c>
      <c r="F34" s="32">
        <v>41761</v>
      </c>
      <c r="G34" s="34">
        <f t="shared" si="0"/>
        <v>58.406148590947915</v>
      </c>
      <c r="H34" s="34">
        <f t="shared" si="1"/>
        <v>81.88692799501929</v>
      </c>
      <c r="I34" s="44"/>
    </row>
    <row r="35" spans="3:9" ht="13.5" customHeight="1">
      <c r="C35" s="15" t="s">
        <v>6</v>
      </c>
      <c r="D35" s="32">
        <v>8962</v>
      </c>
      <c r="E35" s="32">
        <v>2914.7</v>
      </c>
      <c r="F35" s="32">
        <v>1635</v>
      </c>
      <c r="G35" s="34">
        <f t="shared" si="0"/>
        <v>32.52287435840214</v>
      </c>
      <c r="H35" s="34">
        <f t="shared" si="1"/>
        <v>178.26911314984707</v>
      </c>
      <c r="I35" s="44"/>
    </row>
    <row r="36" spans="3:9" ht="14.25" customHeight="1">
      <c r="C36" s="15" t="s">
        <v>57</v>
      </c>
      <c r="D36" s="32">
        <v>267</v>
      </c>
      <c r="E36" s="32">
        <v>267</v>
      </c>
      <c r="F36" s="32">
        <v>0</v>
      </c>
      <c r="G36" s="34">
        <f t="shared" si="0"/>
        <v>100</v>
      </c>
      <c r="H36" s="34">
        <v>0</v>
      </c>
      <c r="I36" s="44"/>
    </row>
    <row r="37" spans="3:9" ht="36.75" customHeight="1">
      <c r="C37" s="15" t="s">
        <v>67</v>
      </c>
      <c r="D37" s="32">
        <v>0</v>
      </c>
      <c r="E37" s="32">
        <v>0</v>
      </c>
      <c r="F37" s="37">
        <v>0</v>
      </c>
      <c r="G37" s="34">
        <v>0</v>
      </c>
      <c r="H37" s="34">
        <v>0</v>
      </c>
      <c r="I37" s="44"/>
    </row>
    <row r="38" spans="3:8" ht="15" customHeight="1">
      <c r="C38" s="14" t="s">
        <v>7</v>
      </c>
      <c r="D38" s="31">
        <f>D32+D33+D34+D35+D36+D37</f>
        <v>125584</v>
      </c>
      <c r="E38" s="31">
        <f>E32+E33+E34+E35+E36+E37</f>
        <v>67304</v>
      </c>
      <c r="F38" s="31">
        <f>F32+F33+F34+F35+F36+F37</f>
        <v>71013</v>
      </c>
      <c r="G38" s="35">
        <f t="shared" si="0"/>
        <v>53.59281437125748</v>
      </c>
      <c r="H38" s="35">
        <f t="shared" si="1"/>
        <v>94.77701265965386</v>
      </c>
    </row>
    <row r="39" spans="3:8" ht="27" customHeight="1" hidden="1">
      <c r="C39" s="14"/>
      <c r="D39" s="31"/>
      <c r="E39" s="31"/>
      <c r="F39" s="34"/>
      <c r="G39" s="35" t="e">
        <f t="shared" si="0"/>
        <v>#DIV/0!</v>
      </c>
      <c r="H39" s="35" t="e">
        <f t="shared" si="1"/>
        <v>#DIV/0!</v>
      </c>
    </row>
    <row r="40" spans="3:8" ht="15.75">
      <c r="C40" s="26" t="s">
        <v>24</v>
      </c>
      <c r="D40" s="34"/>
      <c r="E40" s="34"/>
      <c r="F40" s="33"/>
      <c r="G40" s="35"/>
      <c r="H40" s="35"/>
    </row>
    <row r="41" spans="3:8" ht="15.75">
      <c r="C41" s="13" t="s">
        <v>25</v>
      </c>
      <c r="D41" s="33">
        <f>D43+D44+D45+D46+D47+D48+D49+D50</f>
        <v>21006</v>
      </c>
      <c r="E41" s="33">
        <f>E43+E44+E45+E46+E47+E48+E49+E50</f>
        <v>10492</v>
      </c>
      <c r="F41" s="33">
        <f>F43+F44+F45+F46+F47+F48+F49+F50</f>
        <v>10566</v>
      </c>
      <c r="G41" s="35">
        <f t="shared" si="0"/>
        <v>49.94763400933066</v>
      </c>
      <c r="H41" s="35">
        <f t="shared" si="1"/>
        <v>99.29964035585841</v>
      </c>
    </row>
    <row r="42" spans="3:8" ht="11.25" customHeight="1">
      <c r="C42" s="15" t="s">
        <v>3</v>
      </c>
      <c r="D42" s="33"/>
      <c r="E42" s="33"/>
      <c r="F42" s="32"/>
      <c r="G42" s="35"/>
      <c r="H42" s="35"/>
    </row>
    <row r="43" spans="3:8" ht="37.5" customHeight="1">
      <c r="C43" s="15" t="s">
        <v>47</v>
      </c>
      <c r="D43" s="32">
        <v>1442</v>
      </c>
      <c r="E43" s="32">
        <v>802</v>
      </c>
      <c r="F43" s="32">
        <v>653</v>
      </c>
      <c r="G43" s="34">
        <f t="shared" si="0"/>
        <v>55.617198335644936</v>
      </c>
      <c r="H43" s="34">
        <f t="shared" si="1"/>
        <v>122.8177641653905</v>
      </c>
    </row>
    <row r="44" spans="3:8" ht="50.25" customHeight="1">
      <c r="C44" s="15" t="s">
        <v>73</v>
      </c>
      <c r="D44" s="32">
        <v>297</v>
      </c>
      <c r="E44" s="32">
        <v>141</v>
      </c>
      <c r="F44" s="32">
        <v>148</v>
      </c>
      <c r="G44" s="34">
        <f t="shared" si="0"/>
        <v>47.474747474747474</v>
      </c>
      <c r="H44" s="34">
        <f t="shared" si="1"/>
        <v>95.27027027027027</v>
      </c>
    </row>
    <row r="45" spans="3:8" ht="37.5" customHeight="1">
      <c r="C45" s="15" t="s">
        <v>48</v>
      </c>
      <c r="D45" s="32">
        <v>14227</v>
      </c>
      <c r="E45" s="32">
        <v>7111</v>
      </c>
      <c r="F45" s="32">
        <v>7894</v>
      </c>
      <c r="G45" s="34">
        <f t="shared" si="0"/>
        <v>49.98242777816827</v>
      </c>
      <c r="H45" s="34">
        <f t="shared" si="1"/>
        <v>90.08107423359513</v>
      </c>
    </row>
    <row r="46" spans="3:8" ht="12.75" customHeight="1">
      <c r="C46" s="25" t="s">
        <v>70</v>
      </c>
      <c r="D46" s="37">
        <v>1</v>
      </c>
      <c r="E46" s="37">
        <v>0</v>
      </c>
      <c r="F46" s="37">
        <v>0</v>
      </c>
      <c r="G46" s="34">
        <f t="shared" si="0"/>
        <v>0</v>
      </c>
      <c r="H46" s="34">
        <v>0</v>
      </c>
    </row>
    <row r="47" spans="3:8" ht="25.5">
      <c r="C47" s="25" t="s">
        <v>62</v>
      </c>
      <c r="D47" s="34">
        <v>0</v>
      </c>
      <c r="E47" s="34">
        <v>0</v>
      </c>
      <c r="F47" s="34">
        <v>3</v>
      </c>
      <c r="G47" s="34">
        <v>0</v>
      </c>
      <c r="H47" s="34">
        <v>0</v>
      </c>
    </row>
    <row r="48" spans="3:8" ht="14.25" customHeight="1">
      <c r="C48" s="25" t="s">
        <v>26</v>
      </c>
      <c r="D48" s="34">
        <v>313</v>
      </c>
      <c r="E48" s="34">
        <v>0</v>
      </c>
      <c r="F48" s="34">
        <v>0</v>
      </c>
      <c r="G48" s="34">
        <f t="shared" si="0"/>
        <v>0</v>
      </c>
      <c r="H48" s="34">
        <v>0</v>
      </c>
    </row>
    <row r="49" spans="3:8" ht="51">
      <c r="C49" s="15" t="s">
        <v>52</v>
      </c>
      <c r="D49" s="32">
        <v>3071</v>
      </c>
      <c r="E49" s="32">
        <v>1655</v>
      </c>
      <c r="F49" s="32">
        <v>1611</v>
      </c>
      <c r="G49" s="34">
        <f t="shared" si="0"/>
        <v>53.89124063822859</v>
      </c>
      <c r="H49" s="34">
        <f t="shared" si="1"/>
        <v>102.73122284295468</v>
      </c>
    </row>
    <row r="50" spans="3:8" ht="13.5" customHeight="1">
      <c r="C50" s="15" t="s">
        <v>56</v>
      </c>
      <c r="D50" s="32">
        <v>1655</v>
      </c>
      <c r="E50" s="32">
        <v>783</v>
      </c>
      <c r="F50" s="32">
        <v>257</v>
      </c>
      <c r="G50" s="34">
        <f t="shared" si="0"/>
        <v>47.311178247734134</v>
      </c>
      <c r="H50" s="34">
        <f t="shared" si="1"/>
        <v>304.6692607003891</v>
      </c>
    </row>
    <row r="51" spans="3:8" ht="12.75" customHeight="1">
      <c r="C51" s="13" t="s">
        <v>42</v>
      </c>
      <c r="D51" s="33">
        <v>453</v>
      </c>
      <c r="E51" s="33">
        <v>157</v>
      </c>
      <c r="F51" s="33">
        <v>168</v>
      </c>
      <c r="G51" s="35">
        <f t="shared" si="0"/>
        <v>34.65783664459161</v>
      </c>
      <c r="H51" s="35">
        <f t="shared" si="1"/>
        <v>93.45238095238095</v>
      </c>
    </row>
    <row r="52" spans="3:8" ht="25.5">
      <c r="C52" s="13" t="s">
        <v>27</v>
      </c>
      <c r="D52" s="33">
        <f>D54+D56+D55</f>
        <v>1066</v>
      </c>
      <c r="E52" s="33">
        <f>E54+E55+E56</f>
        <v>520</v>
      </c>
      <c r="F52" s="33">
        <f>F54+F55+F56</f>
        <v>864</v>
      </c>
      <c r="G52" s="35">
        <f t="shared" si="0"/>
        <v>48.78048780487805</v>
      </c>
      <c r="H52" s="35">
        <f t="shared" si="1"/>
        <v>60.18518518518518</v>
      </c>
    </row>
    <row r="53" spans="3:8" ht="11.25" customHeight="1">
      <c r="C53" s="15" t="s">
        <v>3</v>
      </c>
      <c r="D53" s="33"/>
      <c r="E53" s="33"/>
      <c r="F53" s="32"/>
      <c r="G53" s="35"/>
      <c r="H53" s="35"/>
    </row>
    <row r="54" spans="3:8" ht="38.25" customHeight="1">
      <c r="C54" s="15" t="s">
        <v>53</v>
      </c>
      <c r="D54" s="32">
        <v>987</v>
      </c>
      <c r="E54" s="32">
        <v>488</v>
      </c>
      <c r="F54" s="32">
        <v>683</v>
      </c>
      <c r="G54" s="34">
        <f t="shared" si="0"/>
        <v>49.442755825734544</v>
      </c>
      <c r="H54" s="34">
        <f t="shared" si="1"/>
        <v>71.44948755490483</v>
      </c>
    </row>
    <row r="55" spans="3:8" ht="12" customHeight="1">
      <c r="C55" s="15" t="s">
        <v>61</v>
      </c>
      <c r="D55" s="32">
        <v>79</v>
      </c>
      <c r="E55" s="32">
        <v>32</v>
      </c>
      <c r="F55" s="32">
        <v>181</v>
      </c>
      <c r="G55" s="34">
        <f t="shared" si="0"/>
        <v>40.50632911392405</v>
      </c>
      <c r="H55" s="34">
        <f t="shared" si="1"/>
        <v>17.67955801104972</v>
      </c>
    </row>
    <row r="56" spans="3:8" ht="38.25">
      <c r="C56" s="15" t="s">
        <v>49</v>
      </c>
      <c r="D56" s="32">
        <v>0</v>
      </c>
      <c r="E56" s="32">
        <v>0</v>
      </c>
      <c r="F56" s="32">
        <v>0</v>
      </c>
      <c r="G56" s="34">
        <v>0</v>
      </c>
      <c r="H56" s="34">
        <v>0</v>
      </c>
    </row>
    <row r="57" spans="3:8" ht="13.5" customHeight="1">
      <c r="C57" s="14" t="s">
        <v>28</v>
      </c>
      <c r="D57" s="31">
        <f>D59+D60+D61+D62+D63</f>
        <v>11973</v>
      </c>
      <c r="E57" s="31">
        <f>E59+E60+E61+E62+E63</f>
        <v>1861</v>
      </c>
      <c r="F57" s="31">
        <f>F59+F60+F61+F62+F63</f>
        <v>660</v>
      </c>
      <c r="G57" s="35">
        <f t="shared" si="0"/>
        <v>15.5433057713188</v>
      </c>
      <c r="H57" s="35">
        <f t="shared" si="1"/>
        <v>281.969696969697</v>
      </c>
    </row>
    <row r="58" spans="3:8" ht="11.25" customHeight="1">
      <c r="C58" s="25" t="s">
        <v>3</v>
      </c>
      <c r="D58" s="34"/>
      <c r="E58" s="34"/>
      <c r="F58" s="32"/>
      <c r="G58" s="35"/>
      <c r="H58" s="35"/>
    </row>
    <row r="59" spans="3:8" ht="11.25" customHeight="1">
      <c r="C59" s="25" t="s">
        <v>78</v>
      </c>
      <c r="D59" s="34">
        <v>16</v>
      </c>
      <c r="E59" s="34">
        <v>0</v>
      </c>
      <c r="F59" s="32">
        <v>0</v>
      </c>
      <c r="G59" s="34">
        <f t="shared" si="0"/>
        <v>0</v>
      </c>
      <c r="H59" s="34">
        <v>0</v>
      </c>
    </row>
    <row r="60" spans="3:8" ht="24.75" customHeight="1">
      <c r="C60" s="15" t="s">
        <v>77</v>
      </c>
      <c r="D60" s="32">
        <v>150</v>
      </c>
      <c r="E60" s="32">
        <v>45</v>
      </c>
      <c r="F60" s="32">
        <v>47</v>
      </c>
      <c r="G60" s="34">
        <f t="shared" si="0"/>
        <v>30</v>
      </c>
      <c r="H60" s="34">
        <f t="shared" si="1"/>
        <v>95.74468085106383</v>
      </c>
    </row>
    <row r="61" spans="3:8" ht="13.5" customHeight="1">
      <c r="C61" s="15" t="s">
        <v>29</v>
      </c>
      <c r="D61" s="32">
        <v>272</v>
      </c>
      <c r="E61" s="32">
        <v>10</v>
      </c>
      <c r="F61" s="32">
        <v>10</v>
      </c>
      <c r="G61" s="34">
        <f t="shared" si="0"/>
        <v>3.6764705882352944</v>
      </c>
      <c r="H61" s="34">
        <f t="shared" si="1"/>
        <v>100</v>
      </c>
    </row>
    <row r="62" spans="3:8" ht="11.25" customHeight="1">
      <c r="C62" s="15" t="s">
        <v>64</v>
      </c>
      <c r="D62" s="32">
        <v>1252</v>
      </c>
      <c r="E62" s="32">
        <v>610</v>
      </c>
      <c r="F62" s="32">
        <v>128</v>
      </c>
      <c r="G62" s="34">
        <f t="shared" si="0"/>
        <v>48.722044728434504</v>
      </c>
      <c r="H62" s="34">
        <f t="shared" si="1"/>
        <v>476.5625</v>
      </c>
    </row>
    <row r="63" spans="3:8" ht="12" customHeight="1">
      <c r="C63" s="15" t="s">
        <v>66</v>
      </c>
      <c r="D63" s="32">
        <v>10283</v>
      </c>
      <c r="E63" s="32">
        <v>1196</v>
      </c>
      <c r="F63" s="37">
        <v>475</v>
      </c>
      <c r="G63" s="34">
        <f t="shared" si="0"/>
        <v>11.630847029077119</v>
      </c>
      <c r="H63" s="34">
        <f t="shared" si="1"/>
        <v>251.78947368421052</v>
      </c>
    </row>
    <row r="64" spans="3:8" ht="13.5" customHeight="1">
      <c r="C64" s="14" t="s">
        <v>13</v>
      </c>
      <c r="D64" s="31">
        <f>D66+D67+D68</f>
        <v>9907</v>
      </c>
      <c r="E64" s="31">
        <f>E66+E67+E68</f>
        <v>2904</v>
      </c>
      <c r="F64" s="31">
        <f>F66+F67+F68</f>
        <v>2542</v>
      </c>
      <c r="G64" s="35">
        <f t="shared" si="0"/>
        <v>29.31260724740083</v>
      </c>
      <c r="H64" s="35">
        <f t="shared" si="1"/>
        <v>114.24075531077891</v>
      </c>
    </row>
    <row r="65" spans="3:8" ht="12" customHeight="1">
      <c r="C65" s="25" t="s">
        <v>3</v>
      </c>
      <c r="D65" s="34"/>
      <c r="E65" s="34"/>
      <c r="F65" s="32"/>
      <c r="G65" s="35"/>
      <c r="H65" s="35"/>
    </row>
    <row r="66" spans="3:8" ht="12.75" customHeight="1">
      <c r="C66" s="25" t="s">
        <v>8</v>
      </c>
      <c r="D66" s="37">
        <v>138</v>
      </c>
      <c r="E66" s="37">
        <v>62</v>
      </c>
      <c r="F66" s="37">
        <v>53</v>
      </c>
      <c r="G66" s="34">
        <f t="shared" si="0"/>
        <v>44.927536231884055</v>
      </c>
      <c r="H66" s="34">
        <f t="shared" si="1"/>
        <v>116.98113207547169</v>
      </c>
    </row>
    <row r="67" spans="3:8" ht="13.5" customHeight="1">
      <c r="C67" s="15" t="s">
        <v>41</v>
      </c>
      <c r="D67" s="32">
        <v>7734</v>
      </c>
      <c r="E67" s="32">
        <v>1527</v>
      </c>
      <c r="F67" s="32">
        <v>1913</v>
      </c>
      <c r="G67" s="34">
        <f t="shared" si="0"/>
        <v>19.74398758727696</v>
      </c>
      <c r="H67" s="34">
        <f t="shared" si="1"/>
        <v>79.82226868792472</v>
      </c>
    </row>
    <row r="68" spans="3:8" ht="13.5" customHeight="1">
      <c r="C68" s="15" t="s">
        <v>59</v>
      </c>
      <c r="D68" s="32">
        <v>2035</v>
      </c>
      <c r="E68" s="32">
        <v>1315</v>
      </c>
      <c r="F68" s="32">
        <v>576</v>
      </c>
      <c r="G68" s="34">
        <f t="shared" si="0"/>
        <v>64.61916461916462</v>
      </c>
      <c r="H68" s="34">
        <f t="shared" si="1"/>
        <v>228.29861111111111</v>
      </c>
    </row>
    <row r="69" spans="3:8" ht="13.5" customHeight="1">
      <c r="C69" s="13" t="s">
        <v>30</v>
      </c>
      <c r="D69" s="33">
        <v>45</v>
      </c>
      <c r="E69" s="33">
        <v>20</v>
      </c>
      <c r="F69" s="31">
        <v>15</v>
      </c>
      <c r="G69" s="35">
        <f t="shared" si="0"/>
        <v>44.44444444444444</v>
      </c>
      <c r="H69" s="34">
        <f t="shared" si="1"/>
        <v>133.33333333333331</v>
      </c>
    </row>
    <row r="70" spans="3:8" ht="15" customHeight="1">
      <c r="C70" s="14" t="s">
        <v>9</v>
      </c>
      <c r="D70" s="31">
        <f>D72+D73+D74+D75+D76</f>
        <v>63941</v>
      </c>
      <c r="E70" s="31">
        <f>E72+E73+E74+E75+E76</f>
        <v>36890</v>
      </c>
      <c r="F70" s="31">
        <f>F72+F73+F74+F75+F76</f>
        <v>43572</v>
      </c>
      <c r="G70" s="35">
        <f t="shared" si="0"/>
        <v>57.69381148246039</v>
      </c>
      <c r="H70" s="34">
        <f t="shared" si="1"/>
        <v>84.66446341687323</v>
      </c>
    </row>
    <row r="71" spans="3:8" ht="12" customHeight="1">
      <c r="C71" s="25" t="s">
        <v>3</v>
      </c>
      <c r="D71" s="34"/>
      <c r="E71" s="34"/>
      <c r="F71" s="32"/>
      <c r="G71" s="35"/>
      <c r="H71" s="34"/>
    </row>
    <row r="72" spans="3:8" ht="13.5" customHeight="1">
      <c r="C72" s="15" t="s">
        <v>37</v>
      </c>
      <c r="D72" s="32">
        <v>10062</v>
      </c>
      <c r="E72" s="32">
        <v>4888</v>
      </c>
      <c r="F72" s="32">
        <v>5181</v>
      </c>
      <c r="G72" s="34">
        <f t="shared" si="0"/>
        <v>48.57881136950905</v>
      </c>
      <c r="H72" s="34">
        <f t="shared" si="1"/>
        <v>94.34472109631345</v>
      </c>
    </row>
    <row r="73" spans="3:8" ht="12.75" customHeight="1">
      <c r="C73" s="15" t="s">
        <v>38</v>
      </c>
      <c r="D73" s="32">
        <v>47927</v>
      </c>
      <c r="E73" s="32">
        <v>28944</v>
      </c>
      <c r="F73" s="32">
        <v>35191</v>
      </c>
      <c r="G73" s="34">
        <f t="shared" si="0"/>
        <v>60.39184593235546</v>
      </c>
      <c r="H73" s="34">
        <f t="shared" si="1"/>
        <v>82.24830212270182</v>
      </c>
    </row>
    <row r="74" spans="3:8" ht="25.5" customHeight="1">
      <c r="C74" s="15" t="s">
        <v>71</v>
      </c>
      <c r="D74" s="32">
        <v>88</v>
      </c>
      <c r="E74" s="32">
        <v>43</v>
      </c>
      <c r="F74" s="32">
        <v>4</v>
      </c>
      <c r="G74" s="34">
        <f aca="true" t="shared" si="2" ref="G74:G92">E74/D74*100</f>
        <v>48.86363636363637</v>
      </c>
      <c r="H74" s="34">
        <f>E74/F74*100</f>
        <v>1075</v>
      </c>
    </row>
    <row r="75" spans="3:8" ht="13.5" customHeight="1">
      <c r="C75" s="43" t="s">
        <v>76</v>
      </c>
      <c r="D75" s="32">
        <v>55</v>
      </c>
      <c r="E75" s="32">
        <v>20</v>
      </c>
      <c r="F75" s="32">
        <v>26</v>
      </c>
      <c r="G75" s="34">
        <f t="shared" si="2"/>
        <v>36.36363636363637</v>
      </c>
      <c r="H75" s="34">
        <f aca="true" t="shared" si="3" ref="H75:H92">E75/F75*100</f>
        <v>76.92307692307693</v>
      </c>
    </row>
    <row r="76" spans="3:8" ht="13.5" customHeight="1">
      <c r="C76" s="15" t="s">
        <v>39</v>
      </c>
      <c r="D76" s="32">
        <v>5809</v>
      </c>
      <c r="E76" s="32">
        <v>2995</v>
      </c>
      <c r="F76" s="32">
        <v>3170</v>
      </c>
      <c r="G76" s="34">
        <f t="shared" si="2"/>
        <v>51.55792735410569</v>
      </c>
      <c r="H76" s="34">
        <f t="shared" si="3"/>
        <v>94.4794952681388</v>
      </c>
    </row>
    <row r="77" spans="3:8" ht="12.75" customHeight="1">
      <c r="C77" s="13" t="s">
        <v>74</v>
      </c>
      <c r="D77" s="33">
        <f>D79+D80</f>
        <v>8030</v>
      </c>
      <c r="E77" s="33">
        <f>E79+E80</f>
        <v>4073</v>
      </c>
      <c r="F77" s="33">
        <f>F79+F80</f>
        <v>4580</v>
      </c>
      <c r="G77" s="34">
        <f t="shared" si="2"/>
        <v>50.72229140722292</v>
      </c>
      <c r="H77" s="34">
        <f t="shared" si="3"/>
        <v>88.93013100436681</v>
      </c>
    </row>
    <row r="78" spans="3:8" ht="12.75" customHeight="1">
      <c r="C78" s="15" t="s">
        <v>3</v>
      </c>
      <c r="D78" s="32"/>
      <c r="E78" s="32"/>
      <c r="F78" s="32"/>
      <c r="G78" s="34"/>
      <c r="H78" s="34"/>
    </row>
    <row r="79" spans="3:8" ht="12" customHeight="1">
      <c r="C79" s="15" t="s">
        <v>65</v>
      </c>
      <c r="D79" s="32">
        <v>8030</v>
      </c>
      <c r="E79" s="32">
        <v>4073</v>
      </c>
      <c r="F79" s="32">
        <v>4580</v>
      </c>
      <c r="G79" s="34">
        <f t="shared" si="2"/>
        <v>50.72229140722292</v>
      </c>
      <c r="H79" s="34">
        <f t="shared" si="3"/>
        <v>88.93013100436681</v>
      </c>
    </row>
    <row r="80" spans="3:8" ht="25.5" customHeight="1">
      <c r="C80" s="15" t="s">
        <v>75</v>
      </c>
      <c r="D80" s="32">
        <v>0</v>
      </c>
      <c r="E80" s="32">
        <v>0</v>
      </c>
      <c r="F80" s="37">
        <v>0</v>
      </c>
      <c r="G80" s="34">
        <v>0</v>
      </c>
      <c r="H80" s="34">
        <v>0</v>
      </c>
    </row>
    <row r="81" spans="3:8" ht="12.75" customHeight="1">
      <c r="C81" s="14" t="s">
        <v>10</v>
      </c>
      <c r="D81" s="31">
        <f>D83+D84+D85+D86+D87</f>
        <v>13291</v>
      </c>
      <c r="E81" s="31">
        <f>E83+E84+E85+E86+E87</f>
        <v>8607</v>
      </c>
      <c r="F81" s="31">
        <f>F83+F84+F85+F86+F87</f>
        <v>4988</v>
      </c>
      <c r="G81" s="35">
        <f t="shared" si="2"/>
        <v>64.75810698969228</v>
      </c>
      <c r="H81" s="35">
        <f t="shared" si="3"/>
        <v>172.5541299117883</v>
      </c>
    </row>
    <row r="82" spans="3:8" ht="12.75" customHeight="1">
      <c r="C82" s="25" t="s">
        <v>3</v>
      </c>
      <c r="D82" s="34"/>
      <c r="E82" s="34"/>
      <c r="F82" s="32"/>
      <c r="G82" s="35"/>
      <c r="H82" s="35"/>
    </row>
    <row r="83" spans="3:8" ht="12.75" customHeight="1">
      <c r="C83" s="15" t="s">
        <v>31</v>
      </c>
      <c r="D83" s="32">
        <v>962</v>
      </c>
      <c r="E83" s="32">
        <v>162</v>
      </c>
      <c r="F83" s="32">
        <v>325</v>
      </c>
      <c r="G83" s="34">
        <f t="shared" si="2"/>
        <v>16.839916839916842</v>
      </c>
      <c r="H83" s="34">
        <f t="shared" si="3"/>
        <v>49.84615384615385</v>
      </c>
    </row>
    <row r="84" spans="3:8" ht="12" customHeight="1">
      <c r="C84" s="15" t="s">
        <v>32</v>
      </c>
      <c r="D84" s="32">
        <v>0</v>
      </c>
      <c r="E84" s="32">
        <v>0</v>
      </c>
      <c r="F84" s="32">
        <v>0</v>
      </c>
      <c r="G84" s="34">
        <v>0</v>
      </c>
      <c r="H84" s="34">
        <v>0</v>
      </c>
    </row>
    <row r="85" spans="3:8" ht="13.5" customHeight="1">
      <c r="C85" s="15" t="s">
        <v>33</v>
      </c>
      <c r="D85" s="32">
        <v>1944</v>
      </c>
      <c r="E85" s="32">
        <v>1640</v>
      </c>
      <c r="F85" s="32">
        <v>33</v>
      </c>
      <c r="G85" s="34">
        <f t="shared" si="2"/>
        <v>84.36213991769547</v>
      </c>
      <c r="H85" s="34">
        <f t="shared" si="3"/>
        <v>4969.69696969697</v>
      </c>
    </row>
    <row r="86" spans="3:8" ht="12" customHeight="1">
      <c r="C86" s="15" t="s">
        <v>46</v>
      </c>
      <c r="D86" s="32">
        <v>9578</v>
      </c>
      <c r="E86" s="32">
        <v>6490</v>
      </c>
      <c r="F86" s="32">
        <v>4201</v>
      </c>
      <c r="G86" s="34">
        <f t="shared" si="2"/>
        <v>67.75944873668824</v>
      </c>
      <c r="H86" s="34">
        <f t="shared" si="3"/>
        <v>154.48702689835753</v>
      </c>
    </row>
    <row r="87" spans="3:8" ht="25.5">
      <c r="C87" s="15" t="s">
        <v>34</v>
      </c>
      <c r="D87" s="32">
        <v>807</v>
      </c>
      <c r="E87" s="32">
        <v>315</v>
      </c>
      <c r="F87" s="32">
        <v>429</v>
      </c>
      <c r="G87" s="34">
        <f t="shared" si="2"/>
        <v>39.03345724907063</v>
      </c>
      <c r="H87" s="34">
        <f t="shared" si="3"/>
        <v>73.42657342657343</v>
      </c>
    </row>
    <row r="88" spans="3:8" ht="12.75" customHeight="1">
      <c r="C88" s="13" t="s">
        <v>45</v>
      </c>
      <c r="D88" s="33">
        <f>D89</f>
        <v>50</v>
      </c>
      <c r="E88" s="33">
        <f>E89</f>
        <v>28</v>
      </c>
      <c r="F88" s="33">
        <f>F89</f>
        <v>9</v>
      </c>
      <c r="G88" s="35">
        <f t="shared" si="2"/>
        <v>56.00000000000001</v>
      </c>
      <c r="H88" s="35">
        <f t="shared" si="3"/>
        <v>311.11111111111114</v>
      </c>
    </row>
    <row r="89" spans="3:8" ht="12.75" customHeight="1">
      <c r="C89" s="15" t="s">
        <v>63</v>
      </c>
      <c r="D89" s="32">
        <v>50</v>
      </c>
      <c r="E89" s="32">
        <v>28</v>
      </c>
      <c r="F89" s="32">
        <v>9</v>
      </c>
      <c r="G89" s="34">
        <f t="shared" si="2"/>
        <v>56.00000000000001</v>
      </c>
      <c r="H89" s="34">
        <f t="shared" si="3"/>
        <v>311.11111111111114</v>
      </c>
    </row>
    <row r="90" spans="3:8" ht="11.25" customHeight="1">
      <c r="C90" s="13" t="s">
        <v>68</v>
      </c>
      <c r="D90" s="33">
        <v>0</v>
      </c>
      <c r="E90" s="33">
        <v>0</v>
      </c>
      <c r="F90" s="33">
        <v>0</v>
      </c>
      <c r="G90" s="35">
        <v>0</v>
      </c>
      <c r="H90" s="35">
        <v>0</v>
      </c>
    </row>
    <row r="91" spans="3:8" ht="12.75" customHeight="1">
      <c r="C91" s="13" t="s">
        <v>69</v>
      </c>
      <c r="D91" s="33"/>
      <c r="E91" s="33"/>
      <c r="F91" s="31"/>
      <c r="G91" s="35"/>
      <c r="H91" s="35"/>
    </row>
    <row r="92" spans="3:8" ht="14.25" customHeight="1">
      <c r="C92" s="14" t="s">
        <v>11</v>
      </c>
      <c r="D92" s="31">
        <f>D41+D51+D52+D57+D64+D69+D70+D77+D81+D88+D91+D90</f>
        <v>129762</v>
      </c>
      <c r="E92" s="31">
        <f>E41+E51+E52+E57+E64+E69+E70+E77+E81+E88+E91+E90</f>
        <v>65552</v>
      </c>
      <c r="F92" s="31">
        <f>F41+F51+F52+F57+F64+F69+F70+F77+F81+F88+F91+F90</f>
        <v>67964</v>
      </c>
      <c r="G92" s="35">
        <f t="shared" si="2"/>
        <v>50.517100537907865</v>
      </c>
      <c r="H92" s="35">
        <f t="shared" si="3"/>
        <v>96.45106232711436</v>
      </c>
    </row>
    <row r="93" spans="3:8" ht="18.75" customHeight="1" hidden="1">
      <c r="C93" s="14"/>
      <c r="D93" s="31"/>
      <c r="E93" s="31"/>
      <c r="F93" s="37">
        <f>F37-F91</f>
        <v>0</v>
      </c>
      <c r="G93" s="35" t="e">
        <f>E93/D93*100</f>
        <v>#DIV/0!</v>
      </c>
      <c r="H93" s="34" t="e">
        <f>E93/F93*100</f>
        <v>#DIV/0!</v>
      </c>
    </row>
    <row r="94" spans="3:8" ht="24.75" customHeight="1">
      <c r="C94" s="14" t="s">
        <v>35</v>
      </c>
      <c r="D94" s="37">
        <f>D38-D92</f>
        <v>-4178</v>
      </c>
      <c r="E94" s="37">
        <f>E38-E92</f>
        <v>1752</v>
      </c>
      <c r="F94" s="37">
        <f>F38-F92</f>
        <v>3049</v>
      </c>
      <c r="G94" s="38"/>
      <c r="H94" s="34"/>
    </row>
    <row r="95" spans="3:8" ht="28.5" customHeight="1">
      <c r="C95" s="11"/>
      <c r="D95" s="36"/>
      <c r="E95" s="36"/>
      <c r="F95" s="36"/>
      <c r="G95" s="36"/>
      <c r="H95" s="39"/>
    </row>
    <row r="96" spans="3:8" ht="36.75" customHeight="1">
      <c r="C96" s="52" t="s">
        <v>14</v>
      </c>
      <c r="D96" s="40"/>
      <c r="E96" s="40"/>
      <c r="F96" s="40"/>
      <c r="G96" s="57" t="s">
        <v>51</v>
      </c>
      <c r="H96" s="57"/>
    </row>
    <row r="97" spans="3:8" ht="15">
      <c r="C97" s="9"/>
      <c r="D97" s="41"/>
      <c r="E97" s="41"/>
      <c r="F97" s="41"/>
      <c r="G97" s="41"/>
      <c r="H97" s="42"/>
    </row>
    <row r="98" spans="3:8" ht="15">
      <c r="C98" s="9" t="s">
        <v>54</v>
      </c>
      <c r="D98" s="41"/>
      <c r="E98" s="41"/>
      <c r="F98" s="41"/>
      <c r="G98" s="41"/>
      <c r="H98" s="42"/>
    </row>
    <row r="99" spans="3:8" ht="15">
      <c r="C99" s="9" t="s">
        <v>55</v>
      </c>
      <c r="D99" s="41"/>
      <c r="E99" s="41"/>
      <c r="F99" s="41"/>
      <c r="G99" s="41"/>
      <c r="H99" s="27"/>
    </row>
    <row r="100" spans="3:8" ht="15.75">
      <c r="C100" s="10"/>
      <c r="D100" s="27"/>
      <c r="E100" s="27"/>
      <c r="F100" s="27"/>
      <c r="G100" s="27"/>
      <c r="H100" s="27"/>
    </row>
    <row r="101" spans="4:8" ht="12.75">
      <c r="D101" s="28"/>
      <c r="E101" s="28"/>
      <c r="F101" s="28"/>
      <c r="G101" s="28"/>
      <c r="H101" s="27"/>
    </row>
    <row r="102" spans="4:8" ht="12.75">
      <c r="D102" s="28"/>
      <c r="E102" s="28"/>
      <c r="F102" s="28"/>
      <c r="G102" s="28"/>
      <c r="H102" s="27"/>
    </row>
    <row r="103" ht="12.75">
      <c r="H103" s="29"/>
    </row>
    <row r="104" ht="12.75">
      <c r="H104" s="27"/>
    </row>
    <row r="105" ht="12.75">
      <c r="H105" s="27"/>
    </row>
    <row r="106" ht="12.75">
      <c r="H106" s="27"/>
    </row>
    <row r="107" ht="12.75">
      <c r="H107" s="27"/>
    </row>
    <row r="108" ht="12.75">
      <c r="H108" s="27"/>
    </row>
    <row r="109" ht="12.75">
      <c r="H109" s="27"/>
    </row>
    <row r="110" ht="12.75">
      <c r="H110" s="27"/>
    </row>
    <row r="111" ht="12.75">
      <c r="H111" s="27"/>
    </row>
    <row r="112" ht="12.75">
      <c r="H112" s="27"/>
    </row>
    <row r="113" ht="12.75">
      <c r="H113" s="27"/>
    </row>
    <row r="114" ht="12.75">
      <c r="H114" s="28"/>
    </row>
    <row r="115" ht="12.75">
      <c r="H115" s="28"/>
    </row>
    <row r="116" ht="12.75">
      <c r="H116" s="28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</sheetData>
  <sheetProtection/>
  <mergeCells count="4">
    <mergeCell ref="C1:H1"/>
    <mergeCell ref="C2:H3"/>
    <mergeCell ref="C4:H4"/>
    <mergeCell ref="G96:H96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РАЙФО</cp:lastModifiedBy>
  <cp:lastPrinted>2016-06-16T08:40:09Z</cp:lastPrinted>
  <dcterms:created xsi:type="dcterms:W3CDTF">2004-09-09T10:37:16Z</dcterms:created>
  <dcterms:modified xsi:type="dcterms:W3CDTF">2017-02-07T09:59:27Z</dcterms:modified>
  <cp:category/>
  <cp:version/>
  <cp:contentType/>
  <cp:contentStatus/>
</cp:coreProperties>
</file>