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2120" windowHeight="7740" activeTab="0"/>
  </bookViews>
  <sheets>
    <sheet name="Лист1" sheetId="1" r:id="rId1"/>
  </sheets>
  <definedNames>
    <definedName name="_xlnm.Print_Area" localSheetId="0">'Лист1'!$B$1:$H$103</definedName>
  </definedNames>
  <calcPr fullCalcOnLoad="1"/>
</workbook>
</file>

<file path=xl/sharedStrings.xml><?xml version="1.0" encoding="utf-8"?>
<sst xmlns="http://schemas.openxmlformats.org/spreadsheetml/2006/main" count="102" uniqueCount="95">
  <si>
    <t>Налог на доходы физических лиц</t>
  </si>
  <si>
    <t xml:space="preserve">Налог на имущество физических лиц </t>
  </si>
  <si>
    <t>Земельный налог</t>
  </si>
  <si>
    <t>в том числе:</t>
  </si>
  <si>
    <t>ИТОГО СОБСТВЕННЫХ ДОХОДОВ</t>
  </si>
  <si>
    <t>Субвенции от бюджетов других уровней</t>
  </si>
  <si>
    <t>Субсидии от бюджетов других уровней</t>
  </si>
  <si>
    <t>ВСЕГО ДОХОДОВ</t>
  </si>
  <si>
    <t>Жилищное хозяйство</t>
  </si>
  <si>
    <t>Образование</t>
  </si>
  <si>
    <t>Социальная политика</t>
  </si>
  <si>
    <t>ВСЕГО РАСХОДОВ</t>
  </si>
  <si>
    <t>Единый налог на вмененный доход для отдельных видов деятельности</t>
  </si>
  <si>
    <t>Жилищно-коммунальное хозяйство</t>
  </si>
  <si>
    <t xml:space="preserve">       А Н А Л И З</t>
  </si>
  <si>
    <t>Д О Х О Д 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</si>
  <si>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</si>
  <si>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</si>
  <si>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</si>
  <si>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</si>
  <si>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</si>
  <si>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</si>
  <si>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ПРОЧИЕ НЕНАЛОГОВЫЕ ДОХОДЫ</t>
  </si>
  <si>
    <t>Р А С Х О Д Ы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</si>
  <si>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</si>
  <si>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</si>
  <si>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</si>
  <si>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</si>
  <si>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</si>
  <si>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Охрана окружающей среды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</si>
  <si>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</si>
  <si>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</si>
  <si>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</si>
  <si>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</si>
  <si>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ПРОФИЦИТ БЮДЖЕТА (со знаком плюс) ДЕФИЦИТ БЮДЖЕТА (со знаком минус)</t>
  </si>
  <si>
    <t>НАЛОГИ НА ПРИБЫЛЬ, ДОХОДЫ</t>
  </si>
  <si>
    <t>Дошкольное образование</t>
  </si>
  <si>
    <t>Общее образование</t>
  </si>
  <si>
    <t>Другие вопросы в области образования</t>
  </si>
  <si>
    <t>Доходы от использования имущества, находящегося в государственной и муниципальной собственности</t>
  </si>
  <si>
    <t xml:space="preserve">Коммунальное хозяйство </t>
  </si>
  <si>
    <t>Национальная оборона</t>
  </si>
  <si>
    <t>Единый сельскохозяйственный налог</t>
  </si>
  <si>
    <t xml:space="preserve">% исполне-ния   к  прошлому году 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</si>
  <si>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</si>
  <si>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</si>
  <si>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</si>
  <si>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оганов исполнительной власти субъектов РФ, местных администраций</t>
  </si>
  <si>
    <t>Другие вопросы в области национальной безопасности и правоохранительной деятельности</t>
  </si>
  <si>
    <t>% исполне-ния к текущему году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</si>
  <si>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</si>
  <si>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</si>
  <si>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исп. Юренкова Г. М.</t>
  </si>
  <si>
    <t>тел. 2-11-37</t>
  </si>
  <si>
    <t xml:space="preserve">Другие общегосударственные вопросы </t>
  </si>
  <si>
    <t>Иные межбюджетные трансферты</t>
  </si>
  <si>
    <t xml:space="preserve">        </t>
  </si>
  <si>
    <t>Благоустройство</t>
  </si>
  <si>
    <t xml:space="preserve">исполнения консолидированного бюджета Рогнединского района                                                                                                                                              </t>
  </si>
  <si>
    <t>Обеспечение пожарной безопасности</t>
  </si>
  <si>
    <t>Обеспечение проведение выборов и референдумов</t>
  </si>
  <si>
    <t>Массовый спорт</t>
  </si>
  <si>
    <t>Водное хозяйство</t>
  </si>
  <si>
    <t>Культура</t>
  </si>
  <si>
    <t>Дорожное хозяйство</t>
  </si>
  <si>
    <t xml:space="preserve">Возврат остатков субсидий, субвенций и иных межбюджетных трансфертов, имеющих целевое значение, прошлых лет </t>
  </si>
  <si>
    <t>Межбюджетные трансферты</t>
  </si>
  <si>
    <t>Обслуживание муниципального  долга</t>
  </si>
  <si>
    <t>Судебная система</t>
  </si>
  <si>
    <t>Профессиональная подготовка, переподготовка и повышение квалификации</t>
  </si>
  <si>
    <t>Дотации от других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</si>
  <si>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</si>
  <si>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Культура, кинематография</t>
  </si>
  <si>
    <t>Другие вопросы в области культуры, кинематографии</t>
  </si>
  <si>
    <t>Молодежная политика и оздоровление детей</t>
  </si>
  <si>
    <t>Другие вопросы в области национальной экономики</t>
  </si>
  <si>
    <t>Общеэкономические вопросы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</si>
  <si>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принадлежащих РФ, субъектам РФ или муниципальным образованиям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</si>
  <si>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</si>
  <si>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</t>
  </si>
  <si>
    <t>НАЛОГИ НА ИМУЩЕСТВО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</si>
  <si>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</si>
  <si>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муниципальой собствености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</si>
  <si>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</si>
  <si>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</si>
  <si>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перечисления части прибыли муниципальных унитарных предприятий</t>
  </si>
  <si>
    <t>Физическая культура</t>
  </si>
  <si>
    <t>Исполняющий обязанности начальника финансового отдела</t>
  </si>
  <si>
    <t>Л.П. Шустова</t>
  </si>
  <si>
    <t>по состоянию на 1 февраля 2017 года</t>
  </si>
  <si>
    <t>Факт на 01.02.2017 года</t>
  </si>
  <si>
    <t>Начальное профессиональное образование</t>
  </si>
  <si>
    <t>Факт на 01.02.2016 года</t>
  </si>
  <si>
    <t>Утвержденный план на  2017 год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</si>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</sst>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0.0%"/>
    <numFmt numFmtId="170" formatCode="0.0"/>
    <numFmt numFmtId="171" formatCode="#,##0.00&quot;р.&quot;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70" fontId="4" fillId="0" borderId="10" xfId="0" applyNumberFormat="1" applyFont="1" applyBorder="1" applyAlignment="1" applyProtection="1">
      <alignment horizontal="center" vertical="center"/>
      <protection hidden="1"/>
    </xf>
    <xf numFmtId="170" fontId="8" fillId="0" borderId="10" xfId="0" applyNumberFormat="1" applyFont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 applyProtection="1">
      <alignment horizontal="center" vertical="center"/>
      <protection locked="0"/>
    </xf>
    <xf numFmtId="170" fontId="8" fillId="0" borderId="10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>
      <alignment horizontal="center"/>
    </xf>
    <xf numFmtId="0" fontId="10" fillId="0" borderId="10" xfId="0" applyFont="1" applyBorder="1" applyAlignment="1" applyProtection="1">
      <alignment horizontal="left" wrapText="1"/>
      <protection locked="0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7"/>
  <sheetViews>
    <sheetView tabSelected="1" zoomScaleSheetLayoutView="100" zoomScalePageLayoutView="0" workbookViewId="0" topLeftCell="B64">
      <selection activeCell="F99" sqref="F99"/>
    </sheetView>
  </sheetViews>
  <sheetFormatPr defaultColWidth="9.00390625" defaultRowHeight="12.75"/>
  <cols>
    <col min="1" max="1" width="1.75390625" style="0" hidden="1" customWidth="1"/>
    <col min="2" max="2" width="5.125" style="0" customWidth="1"/>
    <col min="3" max="3" width="36.25390625" style="0" customWidth="1"/>
    <col min="4" max="4" width="11.875" style="0" customWidth="1"/>
    <col min="5" max="5" width="12.00390625" style="0" customWidth="1"/>
    <col min="6" max="6" width="11.25390625" style="0" customWidth="1"/>
    <col min="7" max="7" width="10.75390625" style="0" customWidth="1"/>
    <col min="8" max="8" width="11.25390625" style="0" customWidth="1"/>
  </cols>
  <sheetData>
    <row r="1" spans="2:8" ht="15.75">
      <c r="B1" s="4"/>
      <c r="C1" s="54" t="s">
        <v>14</v>
      </c>
      <c r="D1" s="54"/>
      <c r="E1" s="54"/>
      <c r="F1" s="54"/>
      <c r="G1" s="54"/>
      <c r="H1" s="54"/>
    </row>
    <row r="2" spans="1:8" s="1" customFormat="1" ht="1.5" customHeight="1">
      <c r="A2" s="4"/>
      <c r="B2" s="5"/>
      <c r="C2" s="55" t="s">
        <v>58</v>
      </c>
      <c r="D2" s="55"/>
      <c r="E2" s="55"/>
      <c r="F2" s="55"/>
      <c r="G2" s="55"/>
      <c r="H2" s="55"/>
    </row>
    <row r="3" spans="1:8" s="1" customFormat="1" ht="24" customHeight="1">
      <c r="A3" s="4"/>
      <c r="B3" s="4"/>
      <c r="C3" s="55"/>
      <c r="D3" s="55"/>
      <c r="E3" s="55"/>
      <c r="F3" s="55"/>
      <c r="G3" s="55"/>
      <c r="H3" s="55"/>
    </row>
    <row r="4" spans="1:8" s="1" customFormat="1" ht="18" customHeight="1">
      <c r="A4" s="4"/>
      <c r="B4" s="4"/>
      <c r="C4" s="55" t="s">
        <v>89</v>
      </c>
      <c r="D4" s="56"/>
      <c r="E4" s="56"/>
      <c r="F4" s="56"/>
      <c r="G4" s="56"/>
      <c r="H4" s="56"/>
    </row>
    <row r="5" spans="1:8" s="1" customFormat="1" ht="14.25" customHeight="1" hidden="1">
      <c r="A5" s="4"/>
      <c r="B5" s="6"/>
      <c r="C5" s="5"/>
      <c r="D5" s="6"/>
      <c r="E5" s="6"/>
      <c r="F5" s="6"/>
      <c r="G5" s="6"/>
      <c r="H5" s="2"/>
    </row>
    <row r="6" spans="1:8" s="1" customFormat="1" ht="87.75" customHeight="1">
      <c r="A6" s="4"/>
      <c r="B6"/>
      <c r="C6" s="3"/>
      <c r="D6" s="7" t="s">
        <v>93</v>
      </c>
      <c r="E6" s="7" t="s">
        <v>90</v>
      </c>
      <c r="F6" s="7" t="s">
        <v>92</v>
      </c>
      <c r="G6" s="7" t="s">
        <v>49</v>
      </c>
      <c r="H6" s="7" t="s">
        <v>43</v>
      </c>
    </row>
    <row r="7" spans="1:8" s="2" customFormat="1" ht="15.75" customHeight="1">
      <c r="A7" s="6"/>
      <c r="B7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</row>
    <row r="8" spans="3:8" ht="17.25" customHeight="1">
      <c r="C8" s="18" t="s">
        <v>15</v>
      </c>
      <c r="D8" s="16"/>
      <c r="E8" s="16"/>
      <c r="F8" s="16"/>
      <c r="G8" s="21"/>
      <c r="H8" s="17"/>
    </row>
    <row r="9" spans="3:8" ht="18" customHeight="1">
      <c r="C9" s="46" t="s">
        <v>35</v>
      </c>
      <c r="D9" s="31">
        <f>D10</f>
        <v>32084</v>
      </c>
      <c r="E9" s="31">
        <f>E10</f>
        <v>1763</v>
      </c>
      <c r="F9" s="31">
        <f>F10</f>
        <v>2092</v>
      </c>
      <c r="G9" s="35">
        <f>E9/D9*100</f>
        <v>5.494950754270041</v>
      </c>
      <c r="H9" s="35">
        <f>E9/F9*100</f>
        <v>84.27342256214149</v>
      </c>
    </row>
    <row r="10" spans="3:8" ht="13.5" customHeight="1">
      <c r="C10" s="45" t="s">
        <v>0</v>
      </c>
      <c r="D10" s="32">
        <v>32084</v>
      </c>
      <c r="E10" s="32">
        <v>1763</v>
      </c>
      <c r="F10" s="32">
        <v>2092</v>
      </c>
      <c r="G10" s="34">
        <f aca="true" t="shared" si="0" ref="G10:G75">E10/D10*100</f>
        <v>5.494950754270041</v>
      </c>
      <c r="H10" s="34">
        <f aca="true" t="shared" si="1" ref="H10:H75">E10/F10*100</f>
        <v>84.27342256214149</v>
      </c>
    </row>
    <row r="11" spans="3:8" ht="50.25" customHeight="1">
      <c r="C11" s="49" t="s">
        <v>78</v>
      </c>
      <c r="D11" s="33">
        <f>D12</f>
        <v>4485</v>
      </c>
      <c r="E11" s="33">
        <f>E12</f>
        <v>464</v>
      </c>
      <c r="F11" s="33">
        <f>F12</f>
        <v>375</v>
      </c>
      <c r="G11" s="35">
        <f t="shared" si="0"/>
        <v>10.345596432552954</v>
      </c>
      <c r="H11" s="35">
        <f t="shared" si="1"/>
        <v>123.73333333333333</v>
      </c>
    </row>
    <row r="12" spans="3:8" ht="23.25" customHeight="1">
      <c r="C12" s="24" t="s">
        <v>79</v>
      </c>
      <c r="D12" s="32">
        <v>4485</v>
      </c>
      <c r="E12" s="32">
        <v>464</v>
      </c>
      <c r="F12" s="32">
        <v>375</v>
      </c>
      <c r="G12" s="34">
        <f t="shared" si="0"/>
        <v>10.345596432552954</v>
      </c>
      <c r="H12" s="34">
        <f t="shared" si="1"/>
        <v>123.73333333333333</v>
      </c>
    </row>
    <row r="13" spans="3:8" ht="13.5" customHeight="1">
      <c r="C13" s="47" t="s">
        <v>16</v>
      </c>
      <c r="D13" s="48">
        <f>D14+D15</f>
        <v>2182</v>
      </c>
      <c r="E13" s="48">
        <f>E14+E15</f>
        <v>419</v>
      </c>
      <c r="F13" s="48">
        <f>F14+F15</f>
        <v>380</v>
      </c>
      <c r="G13" s="35">
        <f t="shared" si="0"/>
        <v>19.2025664527956</v>
      </c>
      <c r="H13" s="35">
        <f t="shared" si="1"/>
        <v>110.26315789473684</v>
      </c>
    </row>
    <row r="14" spans="3:8" ht="24.75" customHeight="1">
      <c r="C14" s="24" t="s">
        <v>12</v>
      </c>
      <c r="D14" s="32">
        <v>1829</v>
      </c>
      <c r="E14" s="32">
        <v>414</v>
      </c>
      <c r="F14" s="32">
        <v>380</v>
      </c>
      <c r="G14" s="34">
        <f t="shared" si="0"/>
        <v>22.635319846910882</v>
      </c>
      <c r="H14" s="34">
        <f t="shared" si="1"/>
        <v>108.94736842105263</v>
      </c>
    </row>
    <row r="15" spans="3:8" ht="14.25" customHeight="1">
      <c r="C15" s="15" t="s">
        <v>42</v>
      </c>
      <c r="D15" s="32">
        <v>353</v>
      </c>
      <c r="E15" s="32">
        <v>5</v>
      </c>
      <c r="F15" s="32">
        <v>0</v>
      </c>
      <c r="G15" s="34">
        <f t="shared" si="0"/>
        <v>1.41643059490085</v>
      </c>
      <c r="H15" s="34" t="e">
        <f t="shared" si="1"/>
        <v>#DIV/0!</v>
      </c>
    </row>
    <row r="16" spans="3:9" ht="13.5" customHeight="1">
      <c r="C16" s="12" t="s">
        <v>80</v>
      </c>
      <c r="D16" s="48">
        <f>D17+D18</f>
        <v>7799</v>
      </c>
      <c r="E16" s="48">
        <f>E17+E18</f>
        <v>528</v>
      </c>
      <c r="F16" s="51">
        <f>F17+F18</f>
        <v>178</v>
      </c>
      <c r="G16" s="35">
        <f t="shared" si="0"/>
        <v>6.770098730606488</v>
      </c>
      <c r="H16" s="35">
        <f t="shared" si="1"/>
        <v>296.6292134831461</v>
      </c>
      <c r="I16" s="50"/>
    </row>
    <row r="17" spans="3:30" ht="13.5" customHeight="1">
      <c r="C17" s="22" t="s">
        <v>1</v>
      </c>
      <c r="D17" s="32">
        <v>739</v>
      </c>
      <c r="E17" s="32">
        <v>2</v>
      </c>
      <c r="F17" s="32">
        <v>7</v>
      </c>
      <c r="G17" s="34">
        <f t="shared" si="0"/>
        <v>0.2706359945872801</v>
      </c>
      <c r="H17" s="34">
        <f t="shared" si="1"/>
        <v>28.57142857142857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</row>
    <row r="18" spans="3:8" ht="12.75" customHeight="1">
      <c r="C18" s="15" t="s">
        <v>2</v>
      </c>
      <c r="D18" s="32">
        <v>7060</v>
      </c>
      <c r="E18" s="32">
        <v>526</v>
      </c>
      <c r="F18" s="32">
        <v>171</v>
      </c>
      <c r="G18" s="34">
        <f t="shared" si="0"/>
        <v>7.45042492917847</v>
      </c>
      <c r="H18" s="34">
        <f t="shared" si="1"/>
        <v>307.60233918128654</v>
      </c>
    </row>
    <row r="19" spans="3:8" ht="12.75" customHeight="1">
      <c r="C19" s="15"/>
      <c r="D19" s="32"/>
      <c r="E19" s="32"/>
      <c r="F19" s="32"/>
      <c r="G19" s="34"/>
      <c r="H19" s="34"/>
    </row>
    <row r="20" spans="3:9" ht="14.25" customHeight="1">
      <c r="C20" s="13" t="s">
        <v>17</v>
      </c>
      <c r="D20" s="33">
        <v>262</v>
      </c>
      <c r="E20" s="33">
        <v>20</v>
      </c>
      <c r="F20" s="33">
        <v>6</v>
      </c>
      <c r="G20" s="35">
        <f t="shared" si="0"/>
        <v>7.633587786259542</v>
      </c>
      <c r="H20" s="35">
        <f t="shared" si="1"/>
        <v>333.33333333333337</v>
      </c>
      <c r="I20" s="53"/>
    </row>
    <row r="21" spans="3:8" ht="51.75" customHeight="1">
      <c r="C21" s="13" t="s">
        <v>18</v>
      </c>
      <c r="D21" s="35">
        <f>D23+D24+D25</f>
        <v>4554</v>
      </c>
      <c r="E21" s="35">
        <f>E23+E24+E25</f>
        <v>34</v>
      </c>
      <c r="F21" s="35">
        <f>F23+F24</f>
        <v>46</v>
      </c>
      <c r="G21" s="35">
        <f t="shared" si="0"/>
        <v>0.7465963987703118</v>
      </c>
      <c r="H21" s="35">
        <f t="shared" si="1"/>
        <v>73.91304347826086</v>
      </c>
    </row>
    <row r="22" spans="3:9" ht="13.5" customHeight="1">
      <c r="C22" s="15" t="s">
        <v>3</v>
      </c>
      <c r="D22" s="34"/>
      <c r="E22" s="35"/>
      <c r="F22" s="35"/>
      <c r="G22" s="35"/>
      <c r="H22" s="35"/>
      <c r="I22" s="44"/>
    </row>
    <row r="23" spans="3:10" ht="80.25" customHeight="1">
      <c r="C23" s="43" t="s">
        <v>77</v>
      </c>
      <c r="D23" s="32">
        <v>0</v>
      </c>
      <c r="E23" s="32">
        <v>0</v>
      </c>
      <c r="F23" s="32">
        <v>0</v>
      </c>
      <c r="G23" s="34">
        <v>0</v>
      </c>
      <c r="H23" s="34">
        <v>0</v>
      </c>
      <c r="I23" s="44"/>
      <c r="J23" s="19"/>
    </row>
    <row r="24" spans="3:9" ht="38.25" customHeight="1">
      <c r="C24" s="15" t="s">
        <v>39</v>
      </c>
      <c r="D24" s="32">
        <v>4550</v>
      </c>
      <c r="E24" s="32">
        <v>34</v>
      </c>
      <c r="F24" s="32">
        <v>46</v>
      </c>
      <c r="G24" s="34">
        <f t="shared" si="0"/>
        <v>0.7472527472527473</v>
      </c>
      <c r="H24" s="34">
        <f t="shared" si="1"/>
        <v>73.91304347826086</v>
      </c>
      <c r="I24" s="44"/>
    </row>
    <row r="25" spans="3:9" ht="24.75" customHeight="1">
      <c r="C25" s="15" t="s">
        <v>85</v>
      </c>
      <c r="D25" s="32">
        <v>4</v>
      </c>
      <c r="E25" s="32"/>
      <c r="F25" s="32"/>
      <c r="G25" s="34"/>
      <c r="H25" s="34"/>
      <c r="I25" s="44"/>
    </row>
    <row r="26" spans="3:11" ht="26.25" customHeight="1">
      <c r="C26" s="13" t="s">
        <v>19</v>
      </c>
      <c r="D26" s="33">
        <f>D27</f>
        <v>114</v>
      </c>
      <c r="E26" s="33">
        <f>E27</f>
        <v>0</v>
      </c>
      <c r="F26" s="33">
        <f>F27</f>
        <v>18</v>
      </c>
      <c r="G26" s="35">
        <f t="shared" si="0"/>
        <v>0</v>
      </c>
      <c r="H26" s="35">
        <f t="shared" si="1"/>
        <v>0</v>
      </c>
      <c r="K26" s="30"/>
    </row>
    <row r="27" spans="3:9" ht="25.5" customHeight="1">
      <c r="C27" s="15" t="s">
        <v>20</v>
      </c>
      <c r="D27" s="32">
        <v>114</v>
      </c>
      <c r="E27" s="32">
        <v>0</v>
      </c>
      <c r="F27" s="32">
        <v>18</v>
      </c>
      <c r="G27" s="34">
        <f t="shared" si="0"/>
        <v>0</v>
      </c>
      <c r="H27" s="34">
        <f t="shared" si="1"/>
        <v>0</v>
      </c>
      <c r="I27" s="44"/>
    </row>
    <row r="28" spans="3:8" ht="39" customHeight="1">
      <c r="C28" s="13" t="s">
        <v>81</v>
      </c>
      <c r="D28" s="33">
        <v>361</v>
      </c>
      <c r="E28" s="33">
        <v>14</v>
      </c>
      <c r="F28" s="33">
        <v>3</v>
      </c>
      <c r="G28" s="35">
        <f t="shared" si="0"/>
        <v>3.8781163434903045</v>
      </c>
      <c r="H28" s="35">
        <f t="shared" si="1"/>
        <v>466.6666666666667</v>
      </c>
    </row>
    <row r="29" spans="3:8" ht="38.25" customHeight="1">
      <c r="C29" s="13" t="s">
        <v>21</v>
      </c>
      <c r="D29" s="33">
        <f>D30+D31</f>
        <v>127</v>
      </c>
      <c r="E29" s="33">
        <f>E30+E31</f>
        <v>0</v>
      </c>
      <c r="F29" s="33">
        <f>F30+F31</f>
        <v>0</v>
      </c>
      <c r="G29" s="35">
        <f t="shared" si="0"/>
        <v>0</v>
      </c>
      <c r="H29" s="35" t="e">
        <f t="shared" si="1"/>
        <v>#DIV/0!</v>
      </c>
    </row>
    <row r="30" spans="3:8" ht="36.75" customHeight="1">
      <c r="C30" s="15" t="s">
        <v>82</v>
      </c>
      <c r="D30" s="32">
        <v>127</v>
      </c>
      <c r="E30" s="32"/>
      <c r="F30" s="32">
        <v>0</v>
      </c>
      <c r="G30" s="34">
        <f t="shared" si="0"/>
        <v>0</v>
      </c>
      <c r="H30" s="34" t="e">
        <f t="shared" si="1"/>
        <v>#DIV/0!</v>
      </c>
    </row>
    <row r="31" spans="3:8" ht="37.5" customHeight="1">
      <c r="C31" s="15" t="s">
        <v>83</v>
      </c>
      <c r="D31" s="32"/>
      <c r="E31" s="32"/>
      <c r="F31" s="32">
        <v>0</v>
      </c>
      <c r="G31" s="34" t="e">
        <f t="shared" si="0"/>
        <v>#DIV/0!</v>
      </c>
      <c r="H31" s="34" t="e">
        <f t="shared" si="1"/>
        <v>#DIV/0!</v>
      </c>
    </row>
    <row r="32" spans="3:8" ht="26.25" customHeight="1">
      <c r="C32" s="13" t="s">
        <v>84</v>
      </c>
      <c r="D32" s="33">
        <v>222</v>
      </c>
      <c r="E32" s="33">
        <v>20</v>
      </c>
      <c r="F32" s="33">
        <v>1</v>
      </c>
      <c r="G32" s="35">
        <f t="shared" si="0"/>
        <v>9.00900900900901</v>
      </c>
      <c r="H32" s="35">
        <f t="shared" si="1"/>
        <v>2000</v>
      </c>
    </row>
    <row r="33" spans="3:8" ht="12.75" customHeight="1">
      <c r="C33" s="13" t="s">
        <v>22</v>
      </c>
      <c r="D33" s="33">
        <v>0</v>
      </c>
      <c r="E33" s="33">
        <v>0</v>
      </c>
      <c r="F33" s="31"/>
      <c r="G33" s="35">
        <v>0</v>
      </c>
      <c r="H33" s="35">
        <v>0</v>
      </c>
    </row>
    <row r="34" spans="3:10" ht="17.25" customHeight="1">
      <c r="C34" s="23" t="s">
        <v>4</v>
      </c>
      <c r="D34" s="31">
        <f>D9+D11+D13+D16+D20+D21+D26+D28+D29+D32+D33</f>
        <v>52190</v>
      </c>
      <c r="E34" s="31">
        <f>E9+E11+E13+E16+E20+E21+E26+E28+E29+E32+E33</f>
        <v>3262</v>
      </c>
      <c r="F34" s="31">
        <f>F9+F11+F13+F16+F20+F21+F26+F28+F29+F32+F33</f>
        <v>3099</v>
      </c>
      <c r="G34" s="35">
        <f t="shared" si="0"/>
        <v>6.250239509484576</v>
      </c>
      <c r="H34" s="35">
        <f t="shared" si="1"/>
        <v>105.25976121329461</v>
      </c>
      <c r="J34" t="s">
        <v>56</v>
      </c>
    </row>
    <row r="35" spans="3:9" ht="12" customHeight="1">
      <c r="C35" s="15" t="s">
        <v>70</v>
      </c>
      <c r="D35" s="32">
        <v>12050</v>
      </c>
      <c r="E35" s="32">
        <v>5588</v>
      </c>
      <c r="F35" s="32">
        <v>466.7</v>
      </c>
      <c r="G35" s="34">
        <f t="shared" si="0"/>
        <v>46.37344398340249</v>
      </c>
      <c r="H35" s="34">
        <f t="shared" si="1"/>
        <v>1197.3430469252196</v>
      </c>
      <c r="I35" s="44"/>
    </row>
    <row r="36" spans="3:9" ht="17.25" customHeight="1">
      <c r="C36" s="15" t="s">
        <v>5</v>
      </c>
      <c r="D36" s="32">
        <v>62553.8</v>
      </c>
      <c r="E36" s="32">
        <v>4587</v>
      </c>
      <c r="F36" s="32">
        <v>3772.1</v>
      </c>
      <c r="G36" s="34">
        <f t="shared" si="0"/>
        <v>7.3328878501386</v>
      </c>
      <c r="H36" s="34">
        <f t="shared" si="1"/>
        <v>121.60335091858647</v>
      </c>
      <c r="I36" s="44"/>
    </row>
    <row r="37" spans="3:9" ht="13.5" customHeight="1">
      <c r="C37" s="15" t="s">
        <v>6</v>
      </c>
      <c r="D37" s="32">
        <v>1591.1</v>
      </c>
      <c r="E37" s="32"/>
      <c r="F37" s="32">
        <v>0</v>
      </c>
      <c r="G37" s="34">
        <f t="shared" si="0"/>
        <v>0</v>
      </c>
      <c r="H37" s="34" t="e">
        <f t="shared" si="1"/>
        <v>#DIV/0!</v>
      </c>
      <c r="I37" s="44"/>
    </row>
    <row r="38" spans="3:9" ht="14.25" customHeight="1">
      <c r="C38" s="15" t="s">
        <v>55</v>
      </c>
      <c r="D38" s="32"/>
      <c r="E38" s="32"/>
      <c r="F38" s="32">
        <v>0</v>
      </c>
      <c r="G38" s="34" t="e">
        <f t="shared" si="0"/>
        <v>#DIV/0!</v>
      </c>
      <c r="H38" s="34">
        <v>0</v>
      </c>
      <c r="I38" s="44"/>
    </row>
    <row r="39" spans="3:10" ht="36.75" customHeight="1">
      <c r="C39" s="15" t="s">
        <v>65</v>
      </c>
      <c r="D39" s="32">
        <v>0</v>
      </c>
      <c r="E39" s="32">
        <v>-181</v>
      </c>
      <c r="F39" s="37">
        <v>-11.9</v>
      </c>
      <c r="G39" s="34">
        <v>0</v>
      </c>
      <c r="H39" s="34">
        <v>0</v>
      </c>
      <c r="I39" s="44"/>
      <c r="J39" t="s">
        <v>94</v>
      </c>
    </row>
    <row r="40" spans="3:8" ht="15" customHeight="1">
      <c r="C40" s="14" t="s">
        <v>7</v>
      </c>
      <c r="D40" s="31">
        <f>D34+D35+D36+D37+D38+D39</f>
        <v>128384.90000000001</v>
      </c>
      <c r="E40" s="31">
        <f>E34+E35+E36+E37+E38+E39</f>
        <v>13256</v>
      </c>
      <c r="F40" s="31">
        <f>F34+F35+F36+F37+F38+F39</f>
        <v>7325.9</v>
      </c>
      <c r="G40" s="35">
        <f t="shared" si="0"/>
        <v>10.32520179553826</v>
      </c>
      <c r="H40" s="35">
        <f t="shared" si="1"/>
        <v>180.94705087429531</v>
      </c>
    </row>
    <row r="41" spans="3:8" ht="27" customHeight="1" hidden="1">
      <c r="C41" s="14"/>
      <c r="D41" s="31"/>
      <c r="E41" s="31"/>
      <c r="F41" s="34"/>
      <c r="G41" s="35" t="e">
        <f t="shared" si="0"/>
        <v>#DIV/0!</v>
      </c>
      <c r="H41" s="35" t="e">
        <f t="shared" si="1"/>
        <v>#DIV/0!</v>
      </c>
    </row>
    <row r="42" spans="3:8" ht="15.75">
      <c r="C42" s="26" t="s">
        <v>23</v>
      </c>
      <c r="D42" s="34"/>
      <c r="E42" s="34"/>
      <c r="F42" s="33"/>
      <c r="G42" s="35"/>
      <c r="H42" s="35"/>
    </row>
    <row r="43" spans="3:8" ht="15.75">
      <c r="C43" s="13" t="s">
        <v>24</v>
      </c>
      <c r="D43" s="33">
        <f>D45+D46+D47+D48+D49+D50+D51+D52</f>
        <v>19362</v>
      </c>
      <c r="E43" s="33">
        <f>E45+E46+E47+E48+E49+E50+E51+E52</f>
        <v>1344</v>
      </c>
      <c r="F43" s="33">
        <f>F45+F46+F47+F48+F49+F50+F51+F52</f>
        <v>1023.9999999999999</v>
      </c>
      <c r="G43" s="35">
        <f t="shared" si="0"/>
        <v>6.941431670281996</v>
      </c>
      <c r="H43" s="35">
        <f t="shared" si="1"/>
        <v>131.25000000000003</v>
      </c>
    </row>
    <row r="44" spans="3:8" ht="11.25" customHeight="1">
      <c r="C44" s="15" t="s">
        <v>3</v>
      </c>
      <c r="D44" s="33"/>
      <c r="E44" s="33"/>
      <c r="F44" s="32"/>
      <c r="G44" s="35"/>
      <c r="H44" s="35"/>
    </row>
    <row r="45" spans="3:8" ht="37.5" customHeight="1">
      <c r="C45" s="15" t="s">
        <v>46</v>
      </c>
      <c r="D45" s="32">
        <v>1774</v>
      </c>
      <c r="E45" s="32">
        <v>75</v>
      </c>
      <c r="F45" s="32">
        <v>109.3</v>
      </c>
      <c r="G45" s="34">
        <f t="shared" si="0"/>
        <v>4.227733934611049</v>
      </c>
      <c r="H45" s="34">
        <f t="shared" si="1"/>
        <v>68.6184812442818</v>
      </c>
    </row>
    <row r="46" spans="3:8" ht="50.25" customHeight="1">
      <c r="C46" s="15" t="s">
        <v>71</v>
      </c>
      <c r="D46" s="32">
        <v>265</v>
      </c>
      <c r="E46" s="32">
        <v>15</v>
      </c>
      <c r="F46" s="32">
        <v>17.4</v>
      </c>
      <c r="G46" s="34">
        <f t="shared" si="0"/>
        <v>5.660377358490567</v>
      </c>
      <c r="H46" s="34">
        <f t="shared" si="1"/>
        <v>86.20689655172414</v>
      </c>
    </row>
    <row r="47" spans="3:8" ht="37.5" customHeight="1">
      <c r="C47" s="15" t="s">
        <v>47</v>
      </c>
      <c r="D47" s="32">
        <v>12904</v>
      </c>
      <c r="E47" s="32">
        <v>989</v>
      </c>
      <c r="F47" s="32">
        <v>638.9</v>
      </c>
      <c r="G47" s="34">
        <f t="shared" si="0"/>
        <v>7.664290142591444</v>
      </c>
      <c r="H47" s="34">
        <f t="shared" si="1"/>
        <v>154.79730787290654</v>
      </c>
    </row>
    <row r="48" spans="3:8" ht="12.75" customHeight="1">
      <c r="C48" s="25" t="s">
        <v>68</v>
      </c>
      <c r="D48" s="37"/>
      <c r="E48" s="37"/>
      <c r="F48" s="37">
        <v>0</v>
      </c>
      <c r="G48" s="34" t="e">
        <f t="shared" si="0"/>
        <v>#DIV/0!</v>
      </c>
      <c r="H48" s="34">
        <v>0</v>
      </c>
    </row>
    <row r="49" spans="3:8" ht="25.5">
      <c r="C49" s="25" t="s">
        <v>60</v>
      </c>
      <c r="D49" s="34"/>
      <c r="E49" s="34"/>
      <c r="F49" s="34">
        <v>0</v>
      </c>
      <c r="G49" s="34">
        <v>0</v>
      </c>
      <c r="H49" s="34" t="e">
        <f t="shared" si="1"/>
        <v>#DIV/0!</v>
      </c>
    </row>
    <row r="50" spans="3:8" ht="14.25" customHeight="1">
      <c r="C50" s="25" t="s">
        <v>25</v>
      </c>
      <c r="D50" s="34">
        <v>238</v>
      </c>
      <c r="E50" s="34">
        <v>0</v>
      </c>
      <c r="F50" s="34">
        <v>0</v>
      </c>
      <c r="G50" s="34">
        <v>0</v>
      </c>
      <c r="H50" s="34">
        <v>0</v>
      </c>
    </row>
    <row r="51" spans="3:8" ht="51">
      <c r="C51" s="15" t="s">
        <v>50</v>
      </c>
      <c r="D51" s="32">
        <v>2906</v>
      </c>
      <c r="E51" s="32">
        <v>213</v>
      </c>
      <c r="F51" s="32">
        <v>225.1</v>
      </c>
      <c r="G51" s="34">
        <f t="shared" si="0"/>
        <v>7.329662766689609</v>
      </c>
      <c r="H51" s="34">
        <f t="shared" si="1"/>
        <v>94.62461128387383</v>
      </c>
    </row>
    <row r="52" spans="3:8" ht="13.5" customHeight="1">
      <c r="C52" s="15" t="s">
        <v>54</v>
      </c>
      <c r="D52" s="32">
        <v>1275</v>
      </c>
      <c r="E52" s="32">
        <v>52</v>
      </c>
      <c r="F52" s="32">
        <v>33.3</v>
      </c>
      <c r="G52" s="34">
        <f t="shared" si="0"/>
        <v>4.07843137254902</v>
      </c>
      <c r="H52" s="34">
        <f t="shared" si="1"/>
        <v>156.15615615615616</v>
      </c>
    </row>
    <row r="53" spans="3:8" ht="12.75" customHeight="1">
      <c r="C53" s="13" t="s">
        <v>41</v>
      </c>
      <c r="D53" s="33">
        <v>444</v>
      </c>
      <c r="E53" s="33"/>
      <c r="F53" s="33">
        <v>0</v>
      </c>
      <c r="G53" s="35">
        <f t="shared" si="0"/>
        <v>0</v>
      </c>
      <c r="H53" s="35" t="e">
        <f t="shared" si="1"/>
        <v>#DIV/0!</v>
      </c>
    </row>
    <row r="54" spans="3:8" ht="25.5">
      <c r="C54" s="13" t="s">
        <v>26</v>
      </c>
      <c r="D54" s="33">
        <f>D56+D57+D58</f>
        <v>891</v>
      </c>
      <c r="E54" s="33">
        <f>E56+E57+E58</f>
        <v>34</v>
      </c>
      <c r="F54" s="33">
        <v>62.6</v>
      </c>
      <c r="G54" s="35">
        <f t="shared" si="0"/>
        <v>3.8159371492704826</v>
      </c>
      <c r="H54" s="35">
        <f t="shared" si="1"/>
        <v>54.31309904153354</v>
      </c>
    </row>
    <row r="55" spans="3:8" ht="11.25" customHeight="1">
      <c r="C55" s="15" t="s">
        <v>3</v>
      </c>
      <c r="D55" s="33"/>
      <c r="E55" s="33"/>
      <c r="F55" s="32"/>
      <c r="G55" s="35"/>
      <c r="H55" s="35"/>
    </row>
    <row r="56" spans="3:8" ht="38.25" customHeight="1">
      <c r="C56" s="15" t="s">
        <v>51</v>
      </c>
      <c r="D56" s="32">
        <v>813</v>
      </c>
      <c r="E56" s="32">
        <v>34</v>
      </c>
      <c r="F56" s="32">
        <v>62.6</v>
      </c>
      <c r="G56" s="34">
        <f t="shared" si="0"/>
        <v>4.182041820418204</v>
      </c>
      <c r="H56" s="34">
        <f t="shared" si="1"/>
        <v>54.31309904153354</v>
      </c>
    </row>
    <row r="57" spans="3:8" ht="12" customHeight="1">
      <c r="C57" s="15" t="s">
        <v>59</v>
      </c>
      <c r="D57" s="32">
        <v>78</v>
      </c>
      <c r="E57" s="32">
        <v>0</v>
      </c>
      <c r="F57" s="32">
        <v>0</v>
      </c>
      <c r="G57" s="34">
        <f t="shared" si="0"/>
        <v>0</v>
      </c>
      <c r="H57" s="34" t="e">
        <f t="shared" si="1"/>
        <v>#DIV/0!</v>
      </c>
    </row>
    <row r="58" spans="3:8" ht="38.25">
      <c r="C58" s="15" t="s">
        <v>48</v>
      </c>
      <c r="D58" s="32">
        <v>0</v>
      </c>
      <c r="E58" s="32">
        <v>0</v>
      </c>
      <c r="F58" s="32">
        <v>0</v>
      </c>
      <c r="G58" s="34">
        <v>0</v>
      </c>
      <c r="H58" s="34">
        <v>0</v>
      </c>
    </row>
    <row r="59" spans="3:8" ht="13.5" customHeight="1">
      <c r="C59" s="14" t="s">
        <v>27</v>
      </c>
      <c r="D59" s="31">
        <f>D61+D62+D63+D64+D65</f>
        <v>6725</v>
      </c>
      <c r="E59" s="31">
        <f>E61+E62+E63+E64+E65</f>
        <v>276</v>
      </c>
      <c r="F59" s="31">
        <f>F61+F62+F63+F64+F65</f>
        <v>76.1</v>
      </c>
      <c r="G59" s="35">
        <f t="shared" si="0"/>
        <v>4.104089219330855</v>
      </c>
      <c r="H59" s="35">
        <f t="shared" si="1"/>
        <v>362.68068331143235</v>
      </c>
    </row>
    <row r="60" spans="3:8" ht="11.25" customHeight="1">
      <c r="C60" s="25" t="s">
        <v>3</v>
      </c>
      <c r="D60" s="34"/>
      <c r="E60" s="34"/>
      <c r="F60" s="32"/>
      <c r="G60" s="35"/>
      <c r="H60" s="35"/>
    </row>
    <row r="61" spans="3:8" ht="11.25" customHeight="1">
      <c r="C61" s="25" t="s">
        <v>76</v>
      </c>
      <c r="D61" s="34">
        <v>20</v>
      </c>
      <c r="E61" s="34"/>
      <c r="F61" s="32">
        <v>0</v>
      </c>
      <c r="G61" s="34">
        <f t="shared" si="0"/>
        <v>0</v>
      </c>
      <c r="H61" s="35" t="e">
        <f t="shared" si="1"/>
        <v>#DIV/0!</v>
      </c>
    </row>
    <row r="62" spans="3:8" ht="24.75" customHeight="1">
      <c r="C62" s="15" t="s">
        <v>75</v>
      </c>
      <c r="D62" s="32">
        <v>150</v>
      </c>
      <c r="E62" s="32"/>
      <c r="F62" s="32">
        <v>0</v>
      </c>
      <c r="G62" s="34">
        <f t="shared" si="0"/>
        <v>0</v>
      </c>
      <c r="H62" s="34" t="e">
        <f t="shared" si="1"/>
        <v>#DIV/0!</v>
      </c>
    </row>
    <row r="63" spans="3:8" ht="13.5" customHeight="1">
      <c r="C63" s="15" t="s">
        <v>28</v>
      </c>
      <c r="D63" s="32">
        <v>38</v>
      </c>
      <c r="E63" s="32"/>
      <c r="F63" s="32">
        <v>0</v>
      </c>
      <c r="G63" s="34">
        <f t="shared" si="0"/>
        <v>0</v>
      </c>
      <c r="H63" s="34" t="e">
        <f t="shared" si="1"/>
        <v>#DIV/0!</v>
      </c>
    </row>
    <row r="64" spans="3:8" ht="11.25" customHeight="1">
      <c r="C64" s="15" t="s">
        <v>62</v>
      </c>
      <c r="D64" s="32">
        <v>413</v>
      </c>
      <c r="E64" s="32"/>
      <c r="F64" s="32">
        <v>0</v>
      </c>
      <c r="G64" s="34">
        <f t="shared" si="0"/>
        <v>0</v>
      </c>
      <c r="H64" s="34" t="e">
        <f t="shared" si="1"/>
        <v>#DIV/0!</v>
      </c>
    </row>
    <row r="65" spans="3:8" ht="12" customHeight="1">
      <c r="C65" s="15" t="s">
        <v>64</v>
      </c>
      <c r="D65" s="32">
        <v>6104</v>
      </c>
      <c r="E65" s="32">
        <v>276</v>
      </c>
      <c r="F65" s="37">
        <v>76.1</v>
      </c>
      <c r="G65" s="34">
        <f t="shared" si="0"/>
        <v>4.521625163826998</v>
      </c>
      <c r="H65" s="34">
        <f t="shared" si="1"/>
        <v>362.68068331143235</v>
      </c>
    </row>
    <row r="66" spans="3:8" ht="13.5" customHeight="1">
      <c r="C66" s="14" t="s">
        <v>13</v>
      </c>
      <c r="D66" s="31">
        <f>D68+D69+D70</f>
        <v>12112</v>
      </c>
      <c r="E66" s="31">
        <f>E68+E69+E70</f>
        <v>823</v>
      </c>
      <c r="F66" s="31">
        <f>F68+F69+F70</f>
        <v>295.1</v>
      </c>
      <c r="G66" s="35">
        <f t="shared" si="0"/>
        <v>6.794914134742404</v>
      </c>
      <c r="H66" s="35">
        <f t="shared" si="1"/>
        <v>278.88851236868857</v>
      </c>
    </row>
    <row r="67" spans="3:8" ht="12" customHeight="1">
      <c r="C67" s="25" t="s">
        <v>3</v>
      </c>
      <c r="D67" s="34"/>
      <c r="E67" s="34"/>
      <c r="F67" s="32"/>
      <c r="G67" s="35"/>
      <c r="H67" s="35"/>
    </row>
    <row r="68" spans="3:8" ht="12.75" customHeight="1">
      <c r="C68" s="25" t="s">
        <v>8</v>
      </c>
      <c r="D68" s="37">
        <v>124</v>
      </c>
      <c r="E68" s="37"/>
      <c r="F68" s="37">
        <v>0</v>
      </c>
      <c r="G68" s="34">
        <f t="shared" si="0"/>
        <v>0</v>
      </c>
      <c r="H68" s="34" t="e">
        <f t="shared" si="1"/>
        <v>#DIV/0!</v>
      </c>
    </row>
    <row r="69" spans="3:8" ht="13.5" customHeight="1">
      <c r="C69" s="15" t="s">
        <v>40</v>
      </c>
      <c r="D69" s="32">
        <v>5100</v>
      </c>
      <c r="E69" s="32">
        <v>773</v>
      </c>
      <c r="F69" s="32">
        <v>190.6</v>
      </c>
      <c r="G69" s="34">
        <f t="shared" si="0"/>
        <v>15.15686274509804</v>
      </c>
      <c r="H69" s="34">
        <f t="shared" si="1"/>
        <v>405.5613850996852</v>
      </c>
    </row>
    <row r="70" spans="3:8" ht="13.5" customHeight="1">
      <c r="C70" s="15" t="s">
        <v>57</v>
      </c>
      <c r="D70" s="32">
        <v>6888</v>
      </c>
      <c r="E70" s="32">
        <v>50</v>
      </c>
      <c r="F70" s="32">
        <v>104.5</v>
      </c>
      <c r="G70" s="34">
        <f t="shared" si="0"/>
        <v>0.7259001161440186</v>
      </c>
      <c r="H70" s="34">
        <f t="shared" si="1"/>
        <v>47.84688995215311</v>
      </c>
    </row>
    <row r="71" spans="3:8" ht="13.5" customHeight="1">
      <c r="C71" s="13" t="s">
        <v>29</v>
      </c>
      <c r="D71" s="33">
        <v>45</v>
      </c>
      <c r="E71" s="33"/>
      <c r="F71" s="31">
        <v>0</v>
      </c>
      <c r="G71" s="35">
        <f t="shared" si="0"/>
        <v>0</v>
      </c>
      <c r="H71" s="34" t="e">
        <f t="shared" si="1"/>
        <v>#DIV/0!</v>
      </c>
    </row>
    <row r="72" spans="3:8" ht="15" customHeight="1">
      <c r="C72" s="14" t="s">
        <v>9</v>
      </c>
      <c r="D72" s="31">
        <f>D74+D75+D76+D77+D79+D78</f>
        <v>65091</v>
      </c>
      <c r="E72" s="31">
        <f>E74+E75+E76+E77+E79+E78</f>
        <v>5528</v>
      </c>
      <c r="F72" s="31">
        <f>F74+F75+F76+F77+F79</f>
        <v>4844.400000000001</v>
      </c>
      <c r="G72" s="35">
        <f t="shared" si="0"/>
        <v>8.492725568819036</v>
      </c>
      <c r="H72" s="34">
        <f t="shared" si="1"/>
        <v>114.11113863429938</v>
      </c>
    </row>
    <row r="73" spans="3:8" ht="12" customHeight="1">
      <c r="C73" s="25" t="s">
        <v>3</v>
      </c>
      <c r="D73" s="34"/>
      <c r="E73" s="34"/>
      <c r="F73" s="32"/>
      <c r="G73" s="35"/>
      <c r="H73" s="34"/>
    </row>
    <row r="74" spans="3:8" ht="13.5" customHeight="1">
      <c r="C74" s="15" t="s">
        <v>36</v>
      </c>
      <c r="D74" s="32">
        <v>10462</v>
      </c>
      <c r="E74" s="32">
        <v>529</v>
      </c>
      <c r="F74" s="32">
        <v>305.6</v>
      </c>
      <c r="G74" s="34">
        <f t="shared" si="0"/>
        <v>5.056394570827758</v>
      </c>
      <c r="H74" s="34">
        <f t="shared" si="1"/>
        <v>173.1020942408377</v>
      </c>
    </row>
    <row r="75" spans="3:8" ht="12.75" customHeight="1">
      <c r="C75" s="15" t="s">
        <v>37</v>
      </c>
      <c r="D75" s="32">
        <v>44831</v>
      </c>
      <c r="E75" s="32">
        <v>4424</v>
      </c>
      <c r="F75" s="32">
        <v>4200.5</v>
      </c>
      <c r="G75" s="34">
        <f t="shared" si="0"/>
        <v>9.86817157770293</v>
      </c>
      <c r="H75" s="34">
        <f t="shared" si="1"/>
        <v>105.3207951434353</v>
      </c>
    </row>
    <row r="76" spans="3:8" ht="25.5" customHeight="1">
      <c r="C76" s="15" t="s">
        <v>69</v>
      </c>
      <c r="D76" s="32">
        <v>47</v>
      </c>
      <c r="E76" s="32"/>
      <c r="F76" s="32">
        <v>0</v>
      </c>
      <c r="G76" s="34">
        <f aca="true" t="shared" si="2" ref="G76:G96">E76/D76*100</f>
        <v>0</v>
      </c>
      <c r="H76" s="34" t="e">
        <f>E76/F76*100</f>
        <v>#DIV/0!</v>
      </c>
    </row>
    <row r="77" spans="3:8" ht="13.5" customHeight="1">
      <c r="C77" s="43" t="s">
        <v>74</v>
      </c>
      <c r="D77" s="32">
        <v>55</v>
      </c>
      <c r="E77" s="32"/>
      <c r="F77" s="32">
        <v>7.2</v>
      </c>
      <c r="G77" s="34">
        <f t="shared" si="2"/>
        <v>0</v>
      </c>
      <c r="H77" s="34">
        <f aca="true" t="shared" si="3" ref="H77:H96">E77/F77*100</f>
        <v>0</v>
      </c>
    </row>
    <row r="78" spans="3:8" ht="13.5" customHeight="1">
      <c r="C78" s="43" t="s">
        <v>91</v>
      </c>
      <c r="D78" s="32">
        <v>4169</v>
      </c>
      <c r="E78" s="32">
        <v>270</v>
      </c>
      <c r="F78" s="32"/>
      <c r="G78" s="34"/>
      <c r="H78" s="34"/>
    </row>
    <row r="79" spans="3:8" ht="13.5" customHeight="1">
      <c r="C79" s="15" t="s">
        <v>38</v>
      </c>
      <c r="D79" s="32">
        <v>5527</v>
      </c>
      <c r="E79" s="32">
        <v>305</v>
      </c>
      <c r="F79" s="32">
        <v>331.1</v>
      </c>
      <c r="G79" s="34">
        <f t="shared" si="2"/>
        <v>5.518364392979916</v>
      </c>
      <c r="H79" s="34">
        <f t="shared" si="3"/>
        <v>92.11718514044095</v>
      </c>
    </row>
    <row r="80" spans="3:8" ht="12.75" customHeight="1">
      <c r="C80" s="13" t="s">
        <v>72</v>
      </c>
      <c r="D80" s="33">
        <f>D82+D83</f>
        <v>6137</v>
      </c>
      <c r="E80" s="33">
        <f>E82+E83</f>
        <v>356</v>
      </c>
      <c r="F80" s="33">
        <f>F82+F83</f>
        <v>551.7</v>
      </c>
      <c r="G80" s="34">
        <f t="shared" si="2"/>
        <v>5.800879908750204</v>
      </c>
      <c r="H80" s="34">
        <f t="shared" si="3"/>
        <v>64.52782309226028</v>
      </c>
    </row>
    <row r="81" spans="3:8" ht="12.75" customHeight="1">
      <c r="C81" s="15" t="s">
        <v>3</v>
      </c>
      <c r="D81" s="32"/>
      <c r="E81" s="32"/>
      <c r="F81" s="32"/>
      <c r="G81" s="34"/>
      <c r="H81" s="34"/>
    </row>
    <row r="82" spans="3:8" ht="12" customHeight="1">
      <c r="C82" s="15" t="s">
        <v>63</v>
      </c>
      <c r="D82" s="32">
        <v>6137</v>
      </c>
      <c r="E82" s="32">
        <v>356</v>
      </c>
      <c r="F82" s="32">
        <v>551.7</v>
      </c>
      <c r="G82" s="34">
        <f t="shared" si="2"/>
        <v>5.800879908750204</v>
      </c>
      <c r="H82" s="34">
        <f t="shared" si="3"/>
        <v>64.52782309226028</v>
      </c>
    </row>
    <row r="83" spans="3:8" ht="25.5" customHeight="1">
      <c r="C83" s="15" t="s">
        <v>73</v>
      </c>
      <c r="D83" s="32">
        <v>0</v>
      </c>
      <c r="E83" s="32">
        <v>0</v>
      </c>
      <c r="F83" s="37">
        <v>0</v>
      </c>
      <c r="G83" s="34">
        <v>0</v>
      </c>
      <c r="H83" s="34">
        <v>0</v>
      </c>
    </row>
    <row r="84" spans="3:8" ht="12.75" customHeight="1">
      <c r="C84" s="14" t="s">
        <v>10</v>
      </c>
      <c r="D84" s="31">
        <f>D86+D87+D88+D89+D90</f>
        <v>20474</v>
      </c>
      <c r="E84" s="31">
        <f>E86+E87+E88+E89+E90</f>
        <v>1088</v>
      </c>
      <c r="F84" s="31">
        <f>F86+F87+F88+F89+F90</f>
        <v>813.7</v>
      </c>
      <c r="G84" s="35">
        <f t="shared" si="2"/>
        <v>5.314056852593533</v>
      </c>
      <c r="H84" s="35">
        <f t="shared" si="3"/>
        <v>133.71021260906969</v>
      </c>
    </row>
    <row r="85" spans="3:8" ht="12.75" customHeight="1">
      <c r="C85" s="25" t="s">
        <v>3</v>
      </c>
      <c r="D85" s="34"/>
      <c r="E85" s="34"/>
      <c r="F85" s="32"/>
      <c r="G85" s="35"/>
      <c r="H85" s="35"/>
    </row>
    <row r="86" spans="3:8" ht="12.75" customHeight="1">
      <c r="C86" s="15" t="s">
        <v>30</v>
      </c>
      <c r="D86" s="32">
        <v>997</v>
      </c>
      <c r="E86" s="32">
        <v>73</v>
      </c>
      <c r="F86" s="32">
        <v>2.6</v>
      </c>
      <c r="G86" s="34">
        <f t="shared" si="2"/>
        <v>7.3219658976930795</v>
      </c>
      <c r="H86" s="34">
        <f t="shared" si="3"/>
        <v>2807.6923076923076</v>
      </c>
    </row>
    <row r="87" spans="3:8" ht="12" customHeight="1">
      <c r="C87" s="15" t="s">
        <v>31</v>
      </c>
      <c r="D87" s="32">
        <v>0</v>
      </c>
      <c r="E87" s="32">
        <v>0</v>
      </c>
      <c r="F87" s="32">
        <v>0</v>
      </c>
      <c r="G87" s="34">
        <v>0</v>
      </c>
      <c r="H87" s="34">
        <v>0</v>
      </c>
    </row>
    <row r="88" spans="3:8" ht="13.5" customHeight="1">
      <c r="C88" s="15" t="s">
        <v>32</v>
      </c>
      <c r="D88" s="32">
        <v>555</v>
      </c>
      <c r="E88" s="32"/>
      <c r="F88" s="32">
        <v>0</v>
      </c>
      <c r="G88" s="34">
        <f t="shared" si="2"/>
        <v>0</v>
      </c>
      <c r="H88" s="34" t="e">
        <f t="shared" si="3"/>
        <v>#DIV/0!</v>
      </c>
    </row>
    <row r="89" spans="3:8" ht="12" customHeight="1">
      <c r="C89" s="15" t="s">
        <v>45</v>
      </c>
      <c r="D89" s="32">
        <v>18031</v>
      </c>
      <c r="E89" s="32">
        <v>997</v>
      </c>
      <c r="F89" s="32">
        <v>792.1</v>
      </c>
      <c r="G89" s="34">
        <f t="shared" si="2"/>
        <v>5.529366091730908</v>
      </c>
      <c r="H89" s="34">
        <f t="shared" si="3"/>
        <v>125.86794596641838</v>
      </c>
    </row>
    <row r="90" spans="3:8" ht="25.5">
      <c r="C90" s="15" t="s">
        <v>33</v>
      </c>
      <c r="D90" s="32">
        <v>891</v>
      </c>
      <c r="E90" s="32">
        <v>18</v>
      </c>
      <c r="F90" s="32">
        <v>19</v>
      </c>
      <c r="G90" s="34">
        <f t="shared" si="2"/>
        <v>2.0202020202020203</v>
      </c>
      <c r="H90" s="34">
        <f t="shared" si="3"/>
        <v>94.73684210526315</v>
      </c>
    </row>
    <row r="91" spans="3:8" ht="12.75" customHeight="1">
      <c r="C91" s="13" t="s">
        <v>44</v>
      </c>
      <c r="D91" s="33">
        <v>50</v>
      </c>
      <c r="E91" s="33"/>
      <c r="F91" s="33">
        <f>F93</f>
        <v>0</v>
      </c>
      <c r="G91" s="35">
        <f t="shared" si="2"/>
        <v>0</v>
      </c>
      <c r="H91" s="35" t="e">
        <f t="shared" si="3"/>
        <v>#DIV/0!</v>
      </c>
    </row>
    <row r="92" spans="3:8" ht="12.75" customHeight="1">
      <c r="C92" s="15" t="s">
        <v>86</v>
      </c>
      <c r="D92" s="32"/>
      <c r="E92" s="32"/>
      <c r="F92" s="33"/>
      <c r="G92" s="35" t="e">
        <f t="shared" si="2"/>
        <v>#DIV/0!</v>
      </c>
      <c r="H92" s="35"/>
    </row>
    <row r="93" spans="3:8" ht="12.75" customHeight="1">
      <c r="C93" s="15" t="s">
        <v>61</v>
      </c>
      <c r="D93" s="32">
        <v>50</v>
      </c>
      <c r="E93" s="32"/>
      <c r="F93" s="32">
        <v>0</v>
      </c>
      <c r="G93" s="34">
        <f t="shared" si="2"/>
        <v>0</v>
      </c>
      <c r="H93" s="34" t="e">
        <f t="shared" si="3"/>
        <v>#DIV/0!</v>
      </c>
    </row>
    <row r="94" spans="3:8" ht="11.25" customHeight="1">
      <c r="C94" s="13" t="s">
        <v>66</v>
      </c>
      <c r="D94" s="33">
        <v>0</v>
      </c>
      <c r="E94" s="33">
        <v>0</v>
      </c>
      <c r="F94" s="33">
        <v>0</v>
      </c>
      <c r="G94" s="35">
        <v>0</v>
      </c>
      <c r="H94" s="35">
        <v>0</v>
      </c>
    </row>
    <row r="95" spans="3:8" ht="12.75" customHeight="1">
      <c r="C95" s="13" t="s">
        <v>67</v>
      </c>
      <c r="D95" s="33"/>
      <c r="E95" s="33"/>
      <c r="F95" s="31"/>
      <c r="G95" s="35"/>
      <c r="H95" s="35"/>
    </row>
    <row r="96" spans="3:8" ht="14.25" customHeight="1">
      <c r="C96" s="14" t="s">
        <v>11</v>
      </c>
      <c r="D96" s="31">
        <f>D43+D53+D54+D59+D66+D71+D72+D80+D84+D91</f>
        <v>131331</v>
      </c>
      <c r="E96" s="31">
        <f>E43+E53+E54+E59+E66+E71+E72+E80+E84+E91</f>
        <v>9449</v>
      </c>
      <c r="F96" s="31">
        <f>F43+F53+F54+F59+F66+F71+F72+F80+F84+F91</f>
        <v>7667.6</v>
      </c>
      <c r="G96" s="35">
        <f t="shared" si="2"/>
        <v>7.194797877119644</v>
      </c>
      <c r="H96" s="35">
        <f t="shared" si="3"/>
        <v>123.23282383014241</v>
      </c>
    </row>
    <row r="97" spans="3:8" ht="18.75" customHeight="1" hidden="1">
      <c r="C97" s="14"/>
      <c r="D97" s="31"/>
      <c r="E97" s="31"/>
      <c r="F97" s="37">
        <f>F39-F95</f>
        <v>-11.9</v>
      </c>
      <c r="G97" s="35" t="e">
        <f>E97/D97*100</f>
        <v>#DIV/0!</v>
      </c>
      <c r="H97" s="34">
        <f>E97/F97*100</f>
        <v>0</v>
      </c>
    </row>
    <row r="98" spans="3:8" ht="24.75" customHeight="1">
      <c r="C98" s="14" t="s">
        <v>34</v>
      </c>
      <c r="D98" s="37">
        <f>D40-D96</f>
        <v>-2946.0999999999913</v>
      </c>
      <c r="E98" s="37">
        <f>E40-E96</f>
        <v>3807</v>
      </c>
      <c r="F98" s="37">
        <f>F40-F96</f>
        <v>-341.7000000000007</v>
      </c>
      <c r="G98" s="38"/>
      <c r="H98" s="34"/>
    </row>
    <row r="99" spans="3:8" ht="28.5" customHeight="1">
      <c r="C99" s="11"/>
      <c r="D99" s="36"/>
      <c r="E99" s="36"/>
      <c r="F99" s="36"/>
      <c r="G99" s="36"/>
      <c r="H99" s="39"/>
    </row>
    <row r="100" spans="3:8" ht="54" customHeight="1">
      <c r="C100" s="52" t="s">
        <v>87</v>
      </c>
      <c r="D100" s="40"/>
      <c r="E100" s="40"/>
      <c r="F100" s="40"/>
      <c r="G100" s="57" t="s">
        <v>88</v>
      </c>
      <c r="H100" s="57"/>
    </row>
    <row r="101" spans="3:8" ht="15">
      <c r="C101" s="9"/>
      <c r="D101" s="41"/>
      <c r="E101" s="41"/>
      <c r="F101" s="41"/>
      <c r="G101" s="41"/>
      <c r="H101" s="42"/>
    </row>
    <row r="102" spans="3:8" ht="15">
      <c r="C102" s="9" t="s">
        <v>52</v>
      </c>
      <c r="D102" s="41"/>
      <c r="E102" s="41"/>
      <c r="F102" s="41"/>
      <c r="G102" s="41"/>
      <c r="H102" s="42"/>
    </row>
    <row r="103" spans="3:8" ht="15">
      <c r="C103" s="9" t="s">
        <v>53</v>
      </c>
      <c r="D103" s="41"/>
      <c r="E103" s="41"/>
      <c r="F103" s="41"/>
      <c r="G103" s="41"/>
      <c r="H103" s="27"/>
    </row>
    <row r="104" spans="3:8" ht="15.75">
      <c r="C104" s="10"/>
      <c r="D104" s="27"/>
      <c r="E104" s="27"/>
      <c r="F104" s="27"/>
      <c r="G104" s="27"/>
      <c r="H104" s="27"/>
    </row>
    <row r="105" spans="4:8" ht="12.75">
      <c r="D105" s="28"/>
      <c r="E105" s="28"/>
      <c r="F105" s="28"/>
      <c r="G105" s="28"/>
      <c r="H105" s="27"/>
    </row>
    <row r="106" spans="4:8" ht="12.75">
      <c r="D106" s="28"/>
      <c r="E106" s="28"/>
      <c r="F106" s="28"/>
      <c r="G106" s="28"/>
      <c r="H106" s="27"/>
    </row>
    <row r="107" ht="12.75">
      <c r="H107" s="29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7"/>
    </row>
    <row r="118" ht="12.75">
      <c r="H118" s="28"/>
    </row>
    <row r="119" ht="12.75">
      <c r="H119" s="28"/>
    </row>
    <row r="120" ht="12.75">
      <c r="H120" s="28"/>
    </row>
    <row r="121" ht="12.75">
      <c r="H121" s="28"/>
    </row>
    <row r="122" ht="12.75">
      <c r="H122" s="28"/>
    </row>
    <row r="123" ht="12.75">
      <c r="H123" s="28"/>
    </row>
    <row r="124" ht="12.75">
      <c r="H124" s="28"/>
    </row>
    <row r="125" ht="12.75">
      <c r="H125" s="28"/>
    </row>
    <row r="126" ht="12.75">
      <c r="H126" s="28"/>
    </row>
    <row r="127" ht="12.75">
      <c r="H127" s="28"/>
    </row>
    <row r="128" ht="12.75">
      <c r="H128" s="28"/>
    </row>
    <row r="129" ht="12.75">
      <c r="H129" s="28"/>
    </row>
    <row r="130" ht="12.75">
      <c r="H130" s="28"/>
    </row>
    <row r="131" ht="12.75">
      <c r="H131" s="28"/>
    </row>
    <row r="132" ht="12.75">
      <c r="H132" s="28"/>
    </row>
    <row r="133" ht="12.75">
      <c r="H133" s="28"/>
    </row>
    <row r="134" ht="12.75">
      <c r="H134" s="28"/>
    </row>
    <row r="135" ht="12.75">
      <c r="H135" s="28"/>
    </row>
    <row r="136" ht="12.75">
      <c r="H136" s="28"/>
    </row>
    <row r="137" ht="12.75">
      <c r="H137" s="28"/>
    </row>
    <row r="138" ht="12.75">
      <c r="H138" s="28"/>
    </row>
    <row r="139" ht="12.75">
      <c r="H139" s="28"/>
    </row>
    <row r="140" ht="12.75">
      <c r="H140" s="28"/>
    </row>
    <row r="141" ht="12.75">
      <c r="H141" s="28"/>
    </row>
    <row r="142" ht="12.75">
      <c r="H142" s="28"/>
    </row>
    <row r="143" ht="12.75">
      <c r="H143" s="28"/>
    </row>
    <row r="144" ht="12.75">
      <c r="H144" s="28"/>
    </row>
    <row r="145" ht="12.75">
      <c r="H145" s="28"/>
    </row>
    <row r="146" ht="12.75">
      <c r="H146" s="28"/>
    </row>
    <row r="147" ht="12.75">
      <c r="H147" s="28"/>
    </row>
  </sheetData>
  <sheetProtection/>
  <mergeCells count="4">
    <mergeCell ref="C1:H1"/>
    <mergeCell ref="C2:H3"/>
    <mergeCell ref="C4:H4"/>
    <mergeCell ref="G100:H100"/>
  </mergeCells>
  <printOptions/>
  <pageMargins left="0.15748031496062992" right="0.15748031496062992" top="0.5905511811023623" bottom="0.5905511811023623" header="0.15748031496062992" footer="0.15748031496062992"/>
  <pageSetup fitToHeight="8" fitToWidth="1" horizontalDpi="1200" verticalDpi="12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 User</dc:creator>
  <cp:keywords/>
  <dc:description/>
  <cp:lastModifiedBy>Юренкова</cp:lastModifiedBy>
  <cp:lastPrinted>2017-02-27T07:09:30Z</cp:lastPrinted>
  <dcterms:created xsi:type="dcterms:W3CDTF">2004-09-09T10:37:16Z</dcterms:created>
  <dcterms:modified xsi:type="dcterms:W3CDTF">2017-02-27T07:09:48Z</dcterms:modified>
  <cp:category/>
  <cp:version/>
  <cp:contentType/>
  <cp:contentStatus/>
</cp:coreProperties>
</file>