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1 (доходы за 2015 г)" sheetId="1" r:id="rId1"/>
  </sheets>
  <definedNames>
    <definedName name="_xlnm._FilterDatabase" localSheetId="0" hidden="1">'Приложение 1 (доходы за 2015 г)'!$A$16:$G$78</definedName>
    <definedName name="_xlnm.Print_Titles" localSheetId="0">'Приложение 1 (доходы за 2015 г)'!$13:$16</definedName>
    <definedName name="_xlnm.Print_Area" localSheetId="0">'Приложение 1 (доходы за 2015 г)'!$A$1:$G$78</definedName>
  </definedNames>
  <calcPr fullCalcOnLoad="1"/>
</workbook>
</file>

<file path=xl/sharedStrings.xml><?xml version="1.0" encoding="utf-8"?>
<sst xmlns="http://schemas.openxmlformats.org/spreadsheetml/2006/main" count="138" uniqueCount="134">
  <si>
    <t>1 11 00000 00 0000 000</t>
  </si>
  <si>
    <t>ДОХОДЫ ОТ ИСПОЛЬЗОВАНИЯ ИМУЩЕСТВА, НАХОДЯЩЕГОСЯ В ГОСУДАРСТВЕННОЙ И МУНИЦИПАЛЬНОЙ СОБСТВЕННОСТИ</t>
  </si>
  <si>
    <t>1 05 02000 02 0000 110</t>
  </si>
  <si>
    <t>Единый налог на вмененный доход для отдельных видов деятельности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</si>
  <si>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</si>
  <si>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</si>
  <si>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</si>
  <si>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</si>
  <si>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</si>
  <si>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</si>
  <si>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</si>
  <si>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1 11 05000 00 0000 120</t>
  </si>
  <si>
    <t>1 11 05010 00 0000 120</t>
  </si>
  <si>
    <t>1 11 05030 00 0000 120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</si>
  <si>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</si>
  <si>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</si>
  <si>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</si>
  <si>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</si>
  <si>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</si>
  <si>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</si>
  <si>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изменение</t>
  </si>
  <si>
    <t>Код бюджетной классификации Российской Федерации</t>
  </si>
  <si>
    <t>Наименование</t>
  </si>
  <si>
    <t>Сумма</t>
  </si>
  <si>
    <t>1</t>
  </si>
  <si>
    <t>2</t>
  </si>
  <si>
    <t>3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</si>
  <si>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</si>
  <si>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</si>
  <si>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</si>
  <si>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</si>
  <si>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</si>
  <si>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</si>
  <si>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1 01 02040 01 0000 110</t>
  </si>
  <si>
    <t>1 05 00000 00 0000 000</t>
  </si>
  <si>
    <t>1 05 03000 01 0000 110</t>
  </si>
  <si>
    <t>Единый сельскохозяйственный налог</t>
  </si>
  <si>
    <t>1 08 00000 00 0000 000</t>
  </si>
  <si>
    <t>1 11 05035 05 0000 120</t>
  </si>
  <si>
    <t>НАЛОГОВЫЕ И НЕНАЛОГОВЫЕ ДОХОДЫ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</si>
  <si>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</si>
  <si>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</si>
  <si>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</si>
  <si>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</si>
  <si>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</si>
  <si>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1 14 06000 00 0000 430</t>
  </si>
  <si>
    <t xml:space="preserve">1 14 06010 00 0000 430 </t>
  </si>
  <si>
    <t>1 16 03010 01 0000 140</t>
  </si>
  <si>
    <t>1 16 03000 00 0000 140</t>
  </si>
  <si>
    <t>Денежные взыскания (штрафы) за нарушение законодательства о налогах и сборах</t>
  </si>
  <si>
    <t xml:space="preserve">1 11 01000 00 0000 120 </t>
  </si>
  <si>
    <t>1 11 01050 05 0000 120</t>
  </si>
  <si>
    <t>1 05 02010 02 0000 110</t>
  </si>
  <si>
    <t>1 05 02020 02 0000 110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</si>
  <si>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</si>
  <si>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</si>
  <si>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в виде прибыли, приходящейся на доли в уставных (складочных) капиталах хозяйственных товариществ и общество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</si>
  <si>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общество или дивидендов по акциям, принадлежащим муниципальным районам</t>
  </si>
  <si>
    <t>Единый налог на вмененный доход для отдельных видов деятельности (за налоговые периоды, истекшие до 1 января 2011 года)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</si>
  <si>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</si>
  <si>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</si>
  <si>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</si>
  <si>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</si>
  <si>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</si>
  <si>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</si>
  <si>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</si>
  <si>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</si>
  <si>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</si>
  <si>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</si>
  <si>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</si>
  <si>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</si>
  <si>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</si>
  <si>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</si>
  <si>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</si>
  <si>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атомосферный воздух передвижными объектами</t>
  </si>
  <si>
    <t>Плата за размещение отходов производства и потребления</t>
  </si>
  <si>
    <t xml:space="preserve">1 13 00000 00 0000 000 </t>
  </si>
  <si>
    <t>ДОХОДЫ ОТ ОКАЗАНИЯ ПЛАТНЫХ УСЛУГ (РАБОТ) И КОМПЕНСАЦИИ ЗАТРАТ ГОСУДАРСТВА</t>
  </si>
  <si>
    <t xml:space="preserve">1 13 02000 00 0000 130 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</si>
  <si>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</si>
  <si>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</si>
  <si>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</si>
  <si>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</si>
  <si>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</si>
  <si>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</si>
  <si>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</si>
  <si>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</si>
  <si>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1 14 02000 00 0000 000</t>
  </si>
  <si>
    <t>1 14 02050 05 0000 410</t>
  </si>
  <si>
    <t xml:space="preserve">Государственная пошлина по делам, рассматриваемым в судах общей юрисдикции, мировыми судьями (за исключением  Верховного Суда Российской Федерации) </t>
  </si>
  <si>
    <t>Прочие доходы от компенсации затрат бюджетов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</si>
  <si>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</si>
  <si>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</si>
  <si>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 бюджетных и автономных учреждений), в части реализации основных средств по указанному имуществу</t>
  </si>
  <si>
    <t xml:space="preserve">1 14 02052 05 0000 410 </t>
  </si>
  <si>
    <t>Плата за сбросы загрязняющих веществ в водные объекты</t>
  </si>
  <si>
    <t xml:space="preserve">Денежные взыскания (штрафы) за нарушение законодательства о налогах и сборах, предусмотренные статьями 116,  118, статьей  119.1, пунктами 1 и 2 статьи 120, статьями 125, 126, 128, 129, 129.1,  132, 133, 134, 135, 135.1 Налогового кодекса Российской Федерации </t>
  </si>
  <si>
    <t xml:space="preserve">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</si>
  <si>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</si>
  <si>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</si>
  <si>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</si>
  <si>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</si>
  <si>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</si>
  <si>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</si>
  <si>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</si>
  <si>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</si>
  <si>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</si>
  <si>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</si>
  <si>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</si>
  <si>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</si>
  <si>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СОВОКУПНЫЙ ДОХОД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</si>
  <si>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</si>
  <si>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</si>
  <si>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</si>
  <si>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</si>
  <si>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</si>
  <si>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1 05 03020 01 0000 110</t>
  </si>
  <si>
    <t xml:space="preserve">Единый сельскохозяйственный налог (за налоговые периоды, истекшие до 1 января 2011 года)  </t>
  </si>
  <si>
    <t xml:space="preserve">1 14 02052 05 0000 440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</si>
  <si>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 бюджетных и автономных учреждений),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</si>
  <si>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</si>
  <si>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</si>
  <si>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</si>
  <si>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 от продажи 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</si>
  <si>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</si>
  <si>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1 16 03030 01 0000 140</t>
  </si>
  <si>
    <t>Фактическое исполнение за 2015 год, рублей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</si>
  <si>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</si>
  <si>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</si>
  <si>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1 16 25060 01 0000 140</t>
  </si>
  <si>
    <t>Денежные взыскания (штрафы) за нарушение земельного законодательства</t>
  </si>
  <si>
    <t>Сведение о фактических поступлениях налоговых и неналоговых доходов по видам доходов в сравнении с первоначально утвержденными  за 2015 год (с учетом внесенных изменений)</t>
  </si>
  <si>
    <t>Утвержденные доходы на 2015 год (первоначальный)</t>
  </si>
  <si>
    <t>(+;-) к утвержденному плану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</si>
</sst>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_ ;[Red]\-#,##0.0\ "/>
    <numFmt numFmtId="170" formatCode="#.##0.0_ ;[Red]\-#.##0.0\ "/>
    <numFmt numFmtId="171" formatCode="0.0_ ;[Red]\-0.0\ "/>
    <numFmt numFmtId="172" formatCode="0.00_ ;[Red]\-0.00\ "/>
    <numFmt numFmtId="173" formatCode="0.000"/>
    <numFmt numFmtId="174" formatCode="0.0"/>
    <numFmt numFmtId="175" formatCode="0.0000"/>
    <numFmt numFmtId="176" formatCode="#,##0.00_ ;[Red]\-#,##0.00\ "/>
  </numFmts>
  <fonts count="3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 wrapText="1"/>
    </xf>
    <xf numFmtId="0" fontId="2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24" borderId="10" xfId="0" applyNumberFormat="1" applyFont="1" applyFill="1" applyBorder="1" applyAlignment="1">
      <alignment horizontal="right" vertical="top" shrinkToFit="1"/>
    </xf>
    <xf numFmtId="169" fontId="3" fillId="24" borderId="10" xfId="0" applyNumberFormat="1" applyFont="1" applyFill="1" applyBorder="1" applyAlignment="1" applyProtection="1">
      <alignment horizontal="right" vertical="top" shrinkToFit="1"/>
      <protection locked="0"/>
    </xf>
    <xf numFmtId="169" fontId="1" fillId="24" borderId="10" xfId="0" applyNumberFormat="1" applyFont="1" applyFill="1" applyBorder="1" applyAlignment="1">
      <alignment horizontal="right" vertical="top" shrinkToFi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169" fontId="5" fillId="24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1" xfId="0" applyFont="1" applyFill="1" applyBorder="1" applyAlignment="1">
      <alignment horizontal="center" vertical="center" shrinkToFit="1"/>
    </xf>
    <xf numFmtId="0" fontId="2" fillId="24" borderId="12" xfId="0" applyFont="1" applyFill="1" applyBorder="1" applyAlignment="1">
      <alignment horizontal="center" vertical="center" shrinkToFit="1"/>
    </xf>
    <xf numFmtId="169" fontId="2" fillId="24" borderId="12" xfId="0" applyNumberFormat="1" applyFont="1" applyFill="1" applyBorder="1" applyAlignment="1">
      <alignment horizontal="right" vertical="top" shrinkToFit="1"/>
    </xf>
    <xf numFmtId="169" fontId="3" fillId="24" borderId="12" xfId="0" applyNumberFormat="1" applyFont="1" applyFill="1" applyBorder="1" applyAlignment="1" applyProtection="1">
      <alignment horizontal="right" vertical="top" shrinkToFit="1"/>
      <protection locked="0"/>
    </xf>
    <xf numFmtId="169" fontId="1" fillId="24" borderId="12" xfId="0" applyNumberFormat="1" applyFont="1" applyFill="1" applyBorder="1" applyAlignment="1">
      <alignment horizontal="right" vertical="top" shrinkToFit="1"/>
    </xf>
    <xf numFmtId="169" fontId="5" fillId="24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1" fillId="25" borderId="10" xfId="0" applyNumberFormat="1" applyFont="1" applyFill="1" applyBorder="1" applyAlignment="1">
      <alignment horizontal="left" vertical="justify" wrapText="1"/>
    </xf>
    <xf numFmtId="4" fontId="1" fillId="25" borderId="10" xfId="0" applyNumberFormat="1" applyFont="1" applyFill="1" applyBorder="1" applyAlignment="1">
      <alignment horizontal="right" shrinkToFit="1"/>
    </xf>
    <xf numFmtId="0" fontId="2" fillId="25" borderId="10" xfId="0" applyNumberFormat="1" applyFont="1" applyFill="1" applyBorder="1" applyAlignment="1">
      <alignment horizontal="left" vertical="justify" wrapText="1"/>
    </xf>
    <xf numFmtId="4" fontId="2" fillId="25" borderId="10" xfId="0" applyNumberFormat="1" applyFont="1" applyFill="1" applyBorder="1" applyAlignment="1">
      <alignment horizontal="right" shrinkToFit="1"/>
    </xf>
    <xf numFmtId="4" fontId="1" fillId="24" borderId="10" xfId="0" applyNumberFormat="1" applyFont="1" applyFill="1" applyBorder="1" applyAlignment="1">
      <alignment horizontal="right" shrinkToFit="1"/>
    </xf>
    <xf numFmtId="4" fontId="2" fillId="24" borderId="10" xfId="0" applyNumberFormat="1" applyFont="1" applyFill="1" applyBorder="1" applyAlignment="1">
      <alignment horizontal="right" shrinkToFit="1"/>
    </xf>
    <xf numFmtId="4" fontId="2" fillId="24" borderId="10" xfId="0" applyNumberFormat="1" applyFont="1" applyFill="1" applyBorder="1" applyAlignment="1" applyProtection="1">
      <alignment horizontal="right" shrinkToFit="1"/>
      <protection locked="0"/>
    </xf>
    <xf numFmtId="4" fontId="1" fillId="24" borderId="10" xfId="0" applyNumberFormat="1" applyFont="1" applyFill="1" applyBorder="1" applyAlignment="1" applyProtection="1">
      <alignment horizontal="right" shrinkToFit="1"/>
      <protection locked="0"/>
    </xf>
    <xf numFmtId="0" fontId="1" fillId="0" borderId="11" xfId="0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shrinkToFit="1"/>
    </xf>
    <xf numFmtId="0" fontId="10" fillId="25" borderId="10" xfId="0" applyNumberFormat="1" applyFont="1" applyFill="1" applyBorder="1" applyAlignment="1" quotePrefix="1">
      <alignment horizontal="center" vertical="justify" shrinkToFit="1"/>
    </xf>
    <xf numFmtId="0" fontId="10" fillId="25" borderId="10" xfId="0" applyNumberFormat="1" applyFont="1" applyFill="1" applyBorder="1" applyAlignment="1">
      <alignment horizontal="center" vertical="justify" shrinkToFit="1"/>
    </xf>
    <xf numFmtId="0" fontId="2" fillId="25" borderId="10" xfId="0" applyNumberFormat="1" applyFont="1" applyFill="1" applyBorder="1" applyAlignment="1" quotePrefix="1">
      <alignment horizontal="center" vertical="justify" shrinkToFit="1"/>
    </xf>
    <xf numFmtId="0" fontId="2" fillId="25" borderId="10" xfId="0" applyNumberFormat="1" applyFont="1" applyFill="1" applyBorder="1" applyAlignment="1">
      <alignment horizontal="center" vertical="justify" shrinkToFit="1"/>
    </xf>
    <xf numFmtId="0" fontId="12" fillId="0" borderId="11" xfId="0" applyFont="1" applyFill="1" applyBorder="1" applyAlignment="1">
      <alignment horizontal="center" vertical="top" shrinkToFit="1"/>
    </xf>
    <xf numFmtId="169" fontId="2" fillId="24" borderId="10" xfId="0" applyNumberFormat="1" applyFont="1" applyFill="1" applyBorder="1" applyAlignment="1">
      <alignment horizontal="right" shrinkToFit="1"/>
    </xf>
    <xf numFmtId="169" fontId="3" fillId="24" borderId="10" xfId="0" applyNumberFormat="1" applyFont="1" applyFill="1" applyBorder="1" applyAlignment="1" applyProtection="1">
      <alignment horizontal="right" shrinkToFit="1"/>
      <protection locked="0"/>
    </xf>
    <xf numFmtId="169" fontId="5" fillId="24" borderId="10" xfId="0" applyNumberFormat="1" applyFont="1" applyFill="1" applyBorder="1" applyAlignment="1" applyProtection="1">
      <alignment horizontal="right" shrinkToFit="1"/>
      <protection locked="0"/>
    </xf>
    <xf numFmtId="169" fontId="1" fillId="24" borderId="10" xfId="0" applyNumberFormat="1" applyFont="1" applyFill="1" applyBorder="1" applyAlignment="1">
      <alignment horizontal="right" shrinkToFit="1"/>
    </xf>
    <xf numFmtId="169" fontId="2" fillId="24" borderId="10" xfId="0" applyNumberFormat="1" applyFont="1" applyFill="1" applyBorder="1" applyAlignment="1" applyProtection="1">
      <alignment horizontal="right" shrinkToFit="1"/>
      <protection locked="0"/>
    </xf>
    <xf numFmtId="169" fontId="1" fillId="24" borderId="10" xfId="0" applyNumberFormat="1" applyFont="1" applyFill="1" applyBorder="1" applyAlignment="1" applyProtection="1">
      <alignment horizontal="right" shrinkToFit="1"/>
      <protection locked="0"/>
    </xf>
    <xf numFmtId="0" fontId="2" fillId="2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2" fillId="24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6" fillId="24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showGridLines="0" tabSelected="1" view="pageBreakPreview" zoomScaleSheetLayoutView="100" zoomScalePageLayoutView="0" workbookViewId="0" topLeftCell="A2">
      <selection activeCell="O18" sqref="O18"/>
    </sheetView>
  </sheetViews>
  <sheetFormatPr defaultColWidth="9.00390625" defaultRowHeight="12.75"/>
  <cols>
    <col min="1" max="1" width="18.625" style="10" customWidth="1"/>
    <col min="2" max="2" width="49.875" style="23" customWidth="1"/>
    <col min="3" max="3" width="11.375" style="1" hidden="1" customWidth="1"/>
    <col min="4" max="4" width="10.00390625" style="1" hidden="1" customWidth="1"/>
    <col min="5" max="5" width="12.875" style="1" customWidth="1"/>
    <col min="6" max="6" width="13.625" style="1" customWidth="1"/>
    <col min="7" max="7" width="15.75390625" style="1" customWidth="1"/>
    <col min="8" max="10" width="9.125" style="1" hidden="1" customWidth="1"/>
    <col min="11" max="16384" width="9.125" style="1" customWidth="1"/>
  </cols>
  <sheetData>
    <row r="1" spans="1:10" ht="74.25" customHeight="1">
      <c r="A1" s="49"/>
      <c r="B1" s="49"/>
      <c r="C1" s="49"/>
      <c r="D1" s="49"/>
      <c r="E1" s="49"/>
      <c r="F1" s="49"/>
      <c r="G1" s="49"/>
      <c r="H1" s="50"/>
      <c r="I1" s="50"/>
      <c r="J1" s="50"/>
    </row>
    <row r="2" spans="1:10" ht="22.5" customHeight="1">
      <c r="A2" s="49"/>
      <c r="B2" s="49"/>
      <c r="C2" s="49"/>
      <c r="D2" s="49"/>
      <c r="E2" s="49"/>
      <c r="F2" s="49"/>
      <c r="G2" s="49"/>
      <c r="H2" s="50"/>
      <c r="I2" s="50"/>
      <c r="J2" s="50"/>
    </row>
    <row r="3" spans="1:10" ht="19.5" customHeight="1" hidden="1">
      <c r="A3" s="49"/>
      <c r="B3" s="49"/>
      <c r="C3" s="49"/>
      <c r="D3" s="49"/>
      <c r="E3" s="49"/>
      <c r="F3" s="49"/>
      <c r="G3" s="49"/>
      <c r="H3" s="50"/>
      <c r="I3" s="50"/>
      <c r="J3" s="50"/>
    </row>
    <row r="4" spans="1:7" ht="1.5" customHeight="1" hidden="1">
      <c r="A4" s="24"/>
      <c r="B4" s="47" t="s">
        <v>97</v>
      </c>
      <c r="C4" s="47"/>
      <c r="D4" s="47"/>
      <c r="E4" s="47"/>
      <c r="F4" s="47"/>
      <c r="G4" s="47"/>
    </row>
    <row r="5" spans="1:7" ht="1.5" customHeight="1" hidden="1">
      <c r="A5" s="47"/>
      <c r="B5" s="48"/>
      <c r="C5" s="48"/>
      <c r="D5" s="48"/>
      <c r="E5" s="48"/>
      <c r="F5" s="48"/>
      <c r="G5" s="48"/>
    </row>
    <row r="6" spans="1:7" ht="15.75" customHeight="1" hidden="1">
      <c r="A6" s="24"/>
      <c r="B6" s="47"/>
      <c r="C6" s="47"/>
      <c r="D6" s="47"/>
      <c r="E6" s="47"/>
      <c r="F6" s="47"/>
      <c r="G6" s="47"/>
    </row>
    <row r="7" spans="1:7" ht="2.25" customHeight="1" hidden="1">
      <c r="A7" s="51" t="s">
        <v>131</v>
      </c>
      <c r="B7" s="52"/>
      <c r="C7" s="52"/>
      <c r="D7" s="52"/>
      <c r="E7" s="52"/>
      <c r="F7" s="52"/>
      <c r="G7" s="52"/>
    </row>
    <row r="8" spans="1:7" ht="60.75" customHeight="1">
      <c r="A8" s="52"/>
      <c r="B8" s="52"/>
      <c r="C8" s="52"/>
      <c r="D8" s="52"/>
      <c r="E8" s="52"/>
      <c r="F8" s="52"/>
      <c r="G8" s="52"/>
    </row>
    <row r="9" spans="1:7" ht="1.5" customHeight="1">
      <c r="A9" s="11"/>
      <c r="B9" s="11"/>
      <c r="C9" s="3"/>
      <c r="D9" s="3"/>
      <c r="E9" s="3"/>
      <c r="F9" s="3"/>
      <c r="G9" s="3"/>
    </row>
    <row r="10" spans="1:7" ht="1.5" customHeight="1">
      <c r="A10" s="11"/>
      <c r="B10" s="11"/>
      <c r="C10" s="3"/>
      <c r="D10" s="3"/>
      <c r="E10" s="3"/>
      <c r="F10" s="3"/>
      <c r="G10" s="3"/>
    </row>
    <row r="11" spans="1:7" ht="12" customHeight="1" hidden="1">
      <c r="A11" s="11"/>
      <c r="B11" s="11"/>
      <c r="C11" s="3"/>
      <c r="D11" s="3"/>
      <c r="E11" s="3"/>
      <c r="F11" s="3"/>
      <c r="G11" s="3"/>
    </row>
    <row r="12" spans="1:7" ht="12" customHeight="1" hidden="1">
      <c r="A12" s="11"/>
      <c r="B12" s="11"/>
      <c r="C12" s="3"/>
      <c r="D12" s="3"/>
      <c r="E12" s="3"/>
      <c r="F12" s="3"/>
      <c r="G12" s="3"/>
    </row>
    <row r="13" spans="1:7" ht="21.75" customHeight="1">
      <c r="A13" s="54" t="s">
        <v>21</v>
      </c>
      <c r="B13" s="53" t="s">
        <v>22</v>
      </c>
      <c r="C13" s="60" t="s">
        <v>23</v>
      </c>
      <c r="D13" s="57" t="s">
        <v>20</v>
      </c>
      <c r="E13" s="57" t="s">
        <v>132</v>
      </c>
      <c r="F13" s="57" t="s">
        <v>126</v>
      </c>
      <c r="G13" s="57" t="s">
        <v>133</v>
      </c>
    </row>
    <row r="14" spans="1:7" ht="9" customHeight="1">
      <c r="A14" s="55"/>
      <c r="B14" s="53"/>
      <c r="C14" s="61"/>
      <c r="D14" s="58"/>
      <c r="E14" s="65"/>
      <c r="F14" s="63"/>
      <c r="G14" s="63"/>
    </row>
    <row r="15" spans="1:7" ht="42" customHeight="1">
      <c r="A15" s="56"/>
      <c r="B15" s="53"/>
      <c r="C15" s="62"/>
      <c r="D15" s="59"/>
      <c r="E15" s="66"/>
      <c r="F15" s="64"/>
      <c r="G15" s="64"/>
    </row>
    <row r="16" spans="1:7" ht="9.75" customHeight="1">
      <c r="A16" s="17" t="s">
        <v>24</v>
      </c>
      <c r="B16" s="12" t="s">
        <v>25</v>
      </c>
      <c r="C16" s="18" t="s">
        <v>26</v>
      </c>
      <c r="D16" s="5" t="s">
        <v>26</v>
      </c>
      <c r="E16" s="5"/>
      <c r="F16" s="5">
        <v>3</v>
      </c>
      <c r="G16" s="5">
        <v>3</v>
      </c>
    </row>
    <row r="17" spans="1:7" ht="12.75">
      <c r="A17" s="34" t="s">
        <v>27</v>
      </c>
      <c r="B17" s="13" t="s">
        <v>39</v>
      </c>
      <c r="C17" s="19" t="e">
        <f>C18+#REF!+C29+#REF!+#REF!+C37+#REF!+C40+C49+#REF!+#REF!+#REF!</f>
        <v>#REF!</v>
      </c>
      <c r="D17" s="7" t="e">
        <f>D18+#REF!+D29+#REF!+#REF!+D37+#REF!+D40+D49+#REF!+#REF!+#REF!</f>
        <v>#REF!</v>
      </c>
      <c r="E17" s="30">
        <f>E18+E37+E40+E49+E55+E59+E69+E24+E30</f>
        <v>32991000</v>
      </c>
      <c r="F17" s="30">
        <f>F18+F37+F40+F49+F55+F59+F69+F24+F30</f>
        <v>35554850.410000004</v>
      </c>
      <c r="G17" s="30">
        <f>F17-E17</f>
        <v>2563850.410000004</v>
      </c>
    </row>
    <row r="18" spans="1:7" ht="12.75">
      <c r="A18" s="34" t="s">
        <v>28</v>
      </c>
      <c r="B18" s="13" t="s">
        <v>29</v>
      </c>
      <c r="C18" s="19" t="e">
        <f>#REF!+C19</f>
        <v>#REF!</v>
      </c>
      <c r="D18" s="7" t="e">
        <f>#REF!+D19</f>
        <v>#REF!</v>
      </c>
      <c r="E18" s="30">
        <f>E19</f>
        <v>23168000</v>
      </c>
      <c r="F18" s="30">
        <f>F19</f>
        <v>25993793</v>
      </c>
      <c r="G18" s="30">
        <f aca="true" t="shared" si="0" ref="G18:G78">F18-E18</f>
        <v>2825793</v>
      </c>
    </row>
    <row r="19" spans="1:7" ht="14.25" customHeight="1">
      <c r="A19" s="34" t="s">
        <v>30</v>
      </c>
      <c r="B19" s="13" t="s">
        <v>31</v>
      </c>
      <c r="C19" s="19" t="e">
        <f>#REF!+C20+#REF!+C23+#REF!</f>
        <v>#REF!</v>
      </c>
      <c r="D19" s="7" t="e">
        <f>#REF!+D20+#REF!+D23+#REF!</f>
        <v>#REF!</v>
      </c>
      <c r="E19" s="30">
        <f>E20+E21+E22+E23</f>
        <v>23168000</v>
      </c>
      <c r="F19" s="30">
        <f>F20+F21+F22+F23</f>
        <v>25993793</v>
      </c>
      <c r="G19" s="30">
        <f t="shared" si="0"/>
        <v>2825793</v>
      </c>
    </row>
    <row r="20" spans="1:7" ht="63.75" customHeight="1">
      <c r="A20" s="35" t="s">
        <v>63</v>
      </c>
      <c r="B20" s="6" t="s">
        <v>64</v>
      </c>
      <c r="C20" s="19"/>
      <c r="D20" s="7"/>
      <c r="E20" s="41">
        <v>23087000</v>
      </c>
      <c r="F20" s="31">
        <v>25571562.36</v>
      </c>
      <c r="G20" s="30">
        <f t="shared" si="0"/>
        <v>2484562.3599999994</v>
      </c>
    </row>
    <row r="21" spans="1:7" ht="90.75" customHeight="1">
      <c r="A21" s="35" t="s">
        <v>32</v>
      </c>
      <c r="B21" s="6" t="s">
        <v>65</v>
      </c>
      <c r="C21" s="20"/>
      <c r="D21" s="8"/>
      <c r="E21" s="45">
        <v>1000</v>
      </c>
      <c r="F21" s="32">
        <v>8361.25</v>
      </c>
      <c r="G21" s="30">
        <f t="shared" si="0"/>
        <v>7361.25</v>
      </c>
    </row>
    <row r="22" spans="1:7" ht="39" customHeight="1">
      <c r="A22" s="35" t="s">
        <v>66</v>
      </c>
      <c r="B22" s="6" t="s">
        <v>67</v>
      </c>
      <c r="C22" s="20"/>
      <c r="D22" s="8"/>
      <c r="E22" s="45">
        <v>20000</v>
      </c>
      <c r="F22" s="32">
        <v>377869.39</v>
      </c>
      <c r="G22" s="30">
        <f t="shared" si="0"/>
        <v>357869.39</v>
      </c>
    </row>
    <row r="23" spans="1:7" ht="78" customHeight="1">
      <c r="A23" s="35" t="s">
        <v>33</v>
      </c>
      <c r="B23" s="6" t="s">
        <v>68</v>
      </c>
      <c r="C23" s="20">
        <v>2843</v>
      </c>
      <c r="D23" s="8"/>
      <c r="E23" s="45">
        <v>60000</v>
      </c>
      <c r="F23" s="32">
        <v>36000</v>
      </c>
      <c r="G23" s="30">
        <f t="shared" si="0"/>
        <v>-24000</v>
      </c>
    </row>
    <row r="24" spans="1:7" ht="40.5" customHeight="1">
      <c r="A24" s="36" t="s">
        <v>98</v>
      </c>
      <c r="B24" s="26" t="s">
        <v>99</v>
      </c>
      <c r="C24" s="27">
        <f>C25</f>
        <v>2170000</v>
      </c>
      <c r="D24" s="27">
        <f>D25</f>
        <v>2703000</v>
      </c>
      <c r="E24" s="30">
        <f>E25</f>
        <v>2170000</v>
      </c>
      <c r="F24" s="30">
        <f>F25</f>
        <v>3369035.79</v>
      </c>
      <c r="G24" s="30">
        <f t="shared" si="0"/>
        <v>1199035.79</v>
      </c>
    </row>
    <row r="25" spans="1:7" ht="25.5" customHeight="1">
      <c r="A25" s="37" t="s">
        <v>100</v>
      </c>
      <c r="B25" s="26" t="s">
        <v>101</v>
      </c>
      <c r="C25" s="27">
        <f>C26+C27+C28+C29</f>
        <v>2170000</v>
      </c>
      <c r="D25" s="27">
        <f>D26+D27+D28+D29</f>
        <v>2703000</v>
      </c>
      <c r="E25" s="30">
        <f>E26+E27+E28+E29</f>
        <v>2170000</v>
      </c>
      <c r="F25" s="30">
        <f>F26+F27+F28+F29</f>
        <v>3369035.79</v>
      </c>
      <c r="G25" s="30">
        <f t="shared" si="0"/>
        <v>1199035.79</v>
      </c>
    </row>
    <row r="26" spans="1:7" ht="78" customHeight="1">
      <c r="A26" s="38" t="s">
        <v>102</v>
      </c>
      <c r="B26" s="28" t="s">
        <v>103</v>
      </c>
      <c r="C26" s="29">
        <v>696000</v>
      </c>
      <c r="D26" s="29">
        <v>865000</v>
      </c>
      <c r="E26" s="29">
        <v>696000</v>
      </c>
      <c r="F26" s="32">
        <v>1174455.32</v>
      </c>
      <c r="G26" s="30">
        <f t="shared" si="0"/>
        <v>478455.32000000007</v>
      </c>
    </row>
    <row r="27" spans="1:7" ht="78" customHeight="1">
      <c r="A27" s="38" t="s">
        <v>104</v>
      </c>
      <c r="B27" s="28" t="s">
        <v>105</v>
      </c>
      <c r="C27" s="29">
        <v>23000</v>
      </c>
      <c r="D27" s="29">
        <v>27000</v>
      </c>
      <c r="E27" s="29">
        <v>23000</v>
      </c>
      <c r="F27" s="32">
        <v>31816.8</v>
      </c>
      <c r="G27" s="30">
        <f t="shared" si="0"/>
        <v>8816.8</v>
      </c>
    </row>
    <row r="28" spans="1:7" ht="78" customHeight="1">
      <c r="A28" s="38" t="s">
        <v>106</v>
      </c>
      <c r="B28" s="28" t="s">
        <v>107</v>
      </c>
      <c r="C28" s="29">
        <v>1419000</v>
      </c>
      <c r="D28" s="29">
        <v>1784000</v>
      </c>
      <c r="E28" s="29">
        <v>1419000</v>
      </c>
      <c r="F28" s="32">
        <v>2313818.58</v>
      </c>
      <c r="G28" s="30">
        <f t="shared" si="0"/>
        <v>894818.5800000001</v>
      </c>
    </row>
    <row r="29" spans="1:7" ht="63.75">
      <c r="A29" s="38" t="s">
        <v>108</v>
      </c>
      <c r="B29" s="28" t="s">
        <v>109</v>
      </c>
      <c r="C29" s="29">
        <v>32000</v>
      </c>
      <c r="D29" s="29">
        <v>27000</v>
      </c>
      <c r="E29" s="29">
        <v>32000</v>
      </c>
      <c r="F29" s="31">
        <v>-151054.91</v>
      </c>
      <c r="G29" s="30">
        <f t="shared" si="0"/>
        <v>-183054.91</v>
      </c>
    </row>
    <row r="30" spans="1:7" ht="12.75">
      <c r="A30" s="39" t="s">
        <v>34</v>
      </c>
      <c r="B30" s="26" t="s">
        <v>110</v>
      </c>
      <c r="C30" s="29"/>
      <c r="D30" s="29"/>
      <c r="E30" s="30">
        <f>E31+E34</f>
        <v>2042000</v>
      </c>
      <c r="F30" s="30">
        <f>F31+F34</f>
        <v>1988827.02</v>
      </c>
      <c r="G30" s="30">
        <f t="shared" si="0"/>
        <v>-53172.97999999998</v>
      </c>
    </row>
    <row r="31" spans="1:7" ht="25.5">
      <c r="A31" s="34" t="s">
        <v>2</v>
      </c>
      <c r="B31" s="13" t="s">
        <v>3</v>
      </c>
      <c r="C31" s="19"/>
      <c r="D31" s="7"/>
      <c r="E31" s="30">
        <f>E32+E33</f>
        <v>2007000</v>
      </c>
      <c r="F31" s="30">
        <f>F32+F33</f>
        <v>1724503.05</v>
      </c>
      <c r="G31" s="30">
        <f t="shared" si="0"/>
        <v>-282496.94999999995</v>
      </c>
    </row>
    <row r="32" spans="1:7" ht="25.5">
      <c r="A32" s="35" t="s">
        <v>52</v>
      </c>
      <c r="B32" s="6" t="s">
        <v>3</v>
      </c>
      <c r="C32" s="19"/>
      <c r="D32" s="7"/>
      <c r="E32" s="41">
        <v>2006000</v>
      </c>
      <c r="F32" s="31">
        <v>1724211.98</v>
      </c>
      <c r="G32" s="30">
        <f t="shared" si="0"/>
        <v>-281788.02</v>
      </c>
    </row>
    <row r="33" spans="1:7" ht="38.25">
      <c r="A33" s="35" t="s">
        <v>53</v>
      </c>
      <c r="B33" s="6" t="s">
        <v>58</v>
      </c>
      <c r="C33" s="19"/>
      <c r="D33" s="7"/>
      <c r="E33" s="41">
        <v>1000</v>
      </c>
      <c r="F33" s="31">
        <v>291.07</v>
      </c>
      <c r="G33" s="30">
        <f t="shared" si="0"/>
        <v>-708.9300000000001</v>
      </c>
    </row>
    <row r="34" spans="1:7" ht="12.75">
      <c r="A34" s="34" t="s">
        <v>35</v>
      </c>
      <c r="B34" s="13" t="s">
        <v>36</v>
      </c>
      <c r="C34" s="20">
        <v>1075</v>
      </c>
      <c r="D34" s="8"/>
      <c r="E34" s="32">
        <f>E35+E36</f>
        <v>35000</v>
      </c>
      <c r="F34" s="32">
        <f>F35+F36</f>
        <v>264323.97</v>
      </c>
      <c r="G34" s="30">
        <f t="shared" si="0"/>
        <v>229323.96999999997</v>
      </c>
    </row>
    <row r="35" spans="1:7" ht="12.75">
      <c r="A35" s="35" t="s">
        <v>54</v>
      </c>
      <c r="B35" s="6" t="s">
        <v>36</v>
      </c>
      <c r="C35" s="20"/>
      <c r="D35" s="8"/>
      <c r="E35" s="45">
        <v>35000</v>
      </c>
      <c r="F35" s="32">
        <v>273417.24</v>
      </c>
      <c r="G35" s="30">
        <f t="shared" si="0"/>
        <v>238417.24</v>
      </c>
    </row>
    <row r="36" spans="1:7" ht="25.5">
      <c r="A36" s="35" t="s">
        <v>116</v>
      </c>
      <c r="B36" s="6" t="s">
        <v>117</v>
      </c>
      <c r="C36" s="20"/>
      <c r="D36" s="8"/>
      <c r="E36" s="42"/>
      <c r="F36" s="32">
        <v>-9093.27</v>
      </c>
      <c r="G36" s="30">
        <f t="shared" si="0"/>
        <v>-9093.27</v>
      </c>
    </row>
    <row r="37" spans="1:7" ht="12.75">
      <c r="A37" s="34" t="s">
        <v>37</v>
      </c>
      <c r="B37" s="13" t="s">
        <v>40</v>
      </c>
      <c r="C37" s="19" t="e">
        <f>#REF!</f>
        <v>#REF!</v>
      </c>
      <c r="D37" s="7" t="e">
        <f>#REF!</f>
        <v>#REF!</v>
      </c>
      <c r="E37" s="30">
        <f>E38</f>
        <v>144000</v>
      </c>
      <c r="F37" s="30">
        <f>F38</f>
        <v>249373.15</v>
      </c>
      <c r="G37" s="30">
        <f t="shared" si="0"/>
        <v>105373.15</v>
      </c>
    </row>
    <row r="38" spans="1:7" ht="25.5">
      <c r="A38" s="34" t="s">
        <v>4</v>
      </c>
      <c r="B38" s="13" t="s">
        <v>5</v>
      </c>
      <c r="C38" s="19"/>
      <c r="D38" s="7"/>
      <c r="E38" s="30">
        <f>E39</f>
        <v>144000</v>
      </c>
      <c r="F38" s="30">
        <f>F39</f>
        <v>249373.15</v>
      </c>
      <c r="G38" s="30">
        <f t="shared" si="0"/>
        <v>105373.15</v>
      </c>
    </row>
    <row r="39" spans="1:7" ht="38.25" customHeight="1">
      <c r="A39" s="35" t="s">
        <v>6</v>
      </c>
      <c r="B39" s="6" t="s">
        <v>89</v>
      </c>
      <c r="C39" s="19"/>
      <c r="D39" s="7"/>
      <c r="E39" s="41">
        <v>144000</v>
      </c>
      <c r="F39" s="31">
        <v>249373.15</v>
      </c>
      <c r="G39" s="30">
        <f t="shared" si="0"/>
        <v>105373.15</v>
      </c>
    </row>
    <row r="40" spans="1:7" ht="38.25" customHeight="1">
      <c r="A40" s="34" t="s">
        <v>0</v>
      </c>
      <c r="B40" s="13" t="s">
        <v>1</v>
      </c>
      <c r="C40" s="19" t="e">
        <f>#REF!+#REF!+C43+#REF!+#REF!</f>
        <v>#REF!</v>
      </c>
      <c r="D40" s="7" t="e">
        <f>#REF!+#REF!+D43+#REF!+#REF!</f>
        <v>#REF!</v>
      </c>
      <c r="E40" s="30">
        <f>E41+E43</f>
        <v>1753000</v>
      </c>
      <c r="F40" s="30">
        <f>F41+F43</f>
        <v>2791385.72</v>
      </c>
      <c r="G40" s="30">
        <f t="shared" si="0"/>
        <v>1038385.7200000002</v>
      </c>
    </row>
    <row r="41" spans="1:7" ht="63.75" customHeight="1">
      <c r="A41" s="34" t="s">
        <v>50</v>
      </c>
      <c r="B41" s="13" t="s">
        <v>56</v>
      </c>
      <c r="C41" s="19"/>
      <c r="D41" s="7"/>
      <c r="E41" s="30">
        <f>E42</f>
        <v>1000</v>
      </c>
      <c r="F41" s="30">
        <f>F42</f>
        <v>976.6</v>
      </c>
      <c r="G41" s="30">
        <f t="shared" si="0"/>
        <v>-23.399999999999977</v>
      </c>
    </row>
    <row r="42" spans="1:7" ht="52.5" customHeight="1">
      <c r="A42" s="35" t="s">
        <v>51</v>
      </c>
      <c r="B42" s="6" t="s">
        <v>57</v>
      </c>
      <c r="C42" s="19"/>
      <c r="D42" s="7"/>
      <c r="E42" s="41">
        <v>1000</v>
      </c>
      <c r="F42" s="31">
        <v>976.6</v>
      </c>
      <c r="G42" s="30">
        <f t="shared" si="0"/>
        <v>-23.399999999999977</v>
      </c>
    </row>
    <row r="43" spans="1:7" ht="77.25" customHeight="1">
      <c r="A43" s="34" t="s">
        <v>11</v>
      </c>
      <c r="B43" s="13" t="s">
        <v>55</v>
      </c>
      <c r="C43" s="19" t="e">
        <f>C44+#REF!+C47</f>
        <v>#REF!</v>
      </c>
      <c r="D43" s="7" t="e">
        <f>D44+#REF!+D47</f>
        <v>#REF!</v>
      </c>
      <c r="E43" s="30">
        <f>E44+E47</f>
        <v>1752000</v>
      </c>
      <c r="F43" s="30">
        <f>F44+F47</f>
        <v>2790409.12</v>
      </c>
      <c r="G43" s="30">
        <f t="shared" si="0"/>
        <v>1038409.1200000001</v>
      </c>
    </row>
    <row r="44" spans="1:7" ht="64.5" customHeight="1">
      <c r="A44" s="34" t="s">
        <v>12</v>
      </c>
      <c r="B44" s="13" t="s">
        <v>41</v>
      </c>
      <c r="C44" s="21" t="e">
        <f>C45+#REF!</f>
        <v>#REF!</v>
      </c>
      <c r="D44" s="9" t="e">
        <f>D45+#REF!</f>
        <v>#REF!</v>
      </c>
      <c r="E44" s="30">
        <f>E45+E46</f>
        <v>1507000</v>
      </c>
      <c r="F44" s="30">
        <f>F45+F46</f>
        <v>2543788.58</v>
      </c>
      <c r="G44" s="30">
        <f t="shared" si="0"/>
        <v>1036788.5800000001</v>
      </c>
    </row>
    <row r="45" spans="1:7" ht="65.25" customHeight="1">
      <c r="A45" s="35" t="s">
        <v>59</v>
      </c>
      <c r="B45" s="6" t="s">
        <v>111</v>
      </c>
      <c r="C45" s="19" t="e">
        <f>#REF!</f>
        <v>#REF!</v>
      </c>
      <c r="D45" s="7" t="e">
        <f>#REF!</f>
        <v>#REF!</v>
      </c>
      <c r="E45" s="41">
        <v>854000</v>
      </c>
      <c r="F45" s="31">
        <v>759333.69</v>
      </c>
      <c r="G45" s="30">
        <f t="shared" si="0"/>
        <v>-94666.31000000006</v>
      </c>
    </row>
    <row r="46" spans="1:7" ht="65.25" customHeight="1">
      <c r="A46" s="35" t="s">
        <v>112</v>
      </c>
      <c r="B46" s="6" t="s">
        <v>113</v>
      </c>
      <c r="C46" s="19" t="e">
        <f>#REF!</f>
        <v>#REF!</v>
      </c>
      <c r="D46" s="7" t="e">
        <f>#REF!</f>
        <v>#REF!</v>
      </c>
      <c r="E46" s="41">
        <v>653000</v>
      </c>
      <c r="F46" s="31">
        <v>1784454.89</v>
      </c>
      <c r="G46" s="30">
        <f t="shared" si="0"/>
        <v>1131454.89</v>
      </c>
    </row>
    <row r="47" spans="1:7" ht="76.5" customHeight="1">
      <c r="A47" s="34" t="s">
        <v>13</v>
      </c>
      <c r="B47" s="13" t="s">
        <v>60</v>
      </c>
      <c r="C47" s="21">
        <f>C48</f>
        <v>12660.9</v>
      </c>
      <c r="D47" s="9">
        <f>D48</f>
        <v>0</v>
      </c>
      <c r="E47" s="30">
        <f>E48</f>
        <v>245000</v>
      </c>
      <c r="F47" s="30">
        <f>F48</f>
        <v>246620.54</v>
      </c>
      <c r="G47" s="30">
        <f t="shared" si="0"/>
        <v>1620.5400000000081</v>
      </c>
    </row>
    <row r="48" spans="1:7" ht="63" customHeight="1">
      <c r="A48" s="35" t="s">
        <v>38</v>
      </c>
      <c r="B48" s="6" t="s">
        <v>61</v>
      </c>
      <c r="C48" s="20">
        <v>12660.9</v>
      </c>
      <c r="D48" s="8"/>
      <c r="E48" s="45">
        <v>245000</v>
      </c>
      <c r="F48" s="32">
        <v>246620.54</v>
      </c>
      <c r="G48" s="30">
        <f t="shared" si="0"/>
        <v>1620.5400000000081</v>
      </c>
    </row>
    <row r="49" spans="1:7" ht="24.75" customHeight="1">
      <c r="A49" s="34" t="s">
        <v>14</v>
      </c>
      <c r="B49" s="13" t="s">
        <v>15</v>
      </c>
      <c r="C49" s="19" t="e">
        <f>C50+#REF!+#REF!</f>
        <v>#REF!</v>
      </c>
      <c r="D49" s="7" t="e">
        <f>D50+#REF!+#REF!</f>
        <v>#REF!</v>
      </c>
      <c r="E49" s="30">
        <f>E50</f>
        <v>108000</v>
      </c>
      <c r="F49" s="30">
        <f>F50</f>
        <v>123943.16</v>
      </c>
      <c r="G49" s="30">
        <f t="shared" si="0"/>
        <v>15943.160000000003</v>
      </c>
    </row>
    <row r="50" spans="1:7" ht="12.75" customHeight="1">
      <c r="A50" s="35" t="s">
        <v>16</v>
      </c>
      <c r="B50" s="6" t="s">
        <v>17</v>
      </c>
      <c r="C50" s="20">
        <v>32669</v>
      </c>
      <c r="D50" s="8"/>
      <c r="E50" s="32">
        <f>E51+E52+E53+E54</f>
        <v>108000</v>
      </c>
      <c r="F50" s="32">
        <f>F51+F52+F53+F54</f>
        <v>123943.16</v>
      </c>
      <c r="G50" s="30">
        <f t="shared" si="0"/>
        <v>15943.160000000003</v>
      </c>
    </row>
    <row r="51" spans="1:7" ht="26.25" customHeight="1">
      <c r="A51" s="35" t="s">
        <v>69</v>
      </c>
      <c r="B51" s="6" t="s">
        <v>73</v>
      </c>
      <c r="C51" s="20"/>
      <c r="D51" s="8"/>
      <c r="E51" s="45">
        <v>23000</v>
      </c>
      <c r="F51" s="32">
        <v>8699.55</v>
      </c>
      <c r="G51" s="30">
        <f t="shared" si="0"/>
        <v>-14300.45</v>
      </c>
    </row>
    <row r="52" spans="1:7" ht="26.25" customHeight="1">
      <c r="A52" s="35" t="s">
        <v>70</v>
      </c>
      <c r="B52" s="6" t="s">
        <v>74</v>
      </c>
      <c r="C52" s="20"/>
      <c r="D52" s="8"/>
      <c r="E52" s="45">
        <v>2000</v>
      </c>
      <c r="F52" s="32">
        <v>279.86</v>
      </c>
      <c r="G52" s="30">
        <f t="shared" si="0"/>
        <v>-1720.1399999999999</v>
      </c>
    </row>
    <row r="53" spans="1:7" ht="12.75" customHeight="1">
      <c r="A53" s="35" t="s">
        <v>71</v>
      </c>
      <c r="B53" s="6" t="s">
        <v>95</v>
      </c>
      <c r="C53" s="20"/>
      <c r="D53" s="8"/>
      <c r="E53" s="45">
        <v>2000</v>
      </c>
      <c r="F53" s="32">
        <v>1267.72</v>
      </c>
      <c r="G53" s="30">
        <f t="shared" si="0"/>
        <v>-732.28</v>
      </c>
    </row>
    <row r="54" spans="1:7" ht="15" customHeight="1">
      <c r="A54" s="35" t="s">
        <v>72</v>
      </c>
      <c r="B54" s="6" t="s">
        <v>75</v>
      </c>
      <c r="C54" s="20"/>
      <c r="D54" s="8"/>
      <c r="E54" s="45">
        <v>81000</v>
      </c>
      <c r="F54" s="32">
        <v>113696.03</v>
      </c>
      <c r="G54" s="30">
        <f t="shared" si="0"/>
        <v>32696.03</v>
      </c>
    </row>
    <row r="55" spans="1:7" ht="25.5" customHeight="1">
      <c r="A55" s="34" t="s">
        <v>76</v>
      </c>
      <c r="B55" s="13" t="s">
        <v>77</v>
      </c>
      <c r="C55" s="22"/>
      <c r="D55" s="16"/>
      <c r="E55" s="33">
        <f aca="true" t="shared" si="1" ref="E55:F57">E56</f>
        <v>412000</v>
      </c>
      <c r="F55" s="33">
        <f t="shared" si="1"/>
        <v>421515.62</v>
      </c>
      <c r="G55" s="30">
        <f t="shared" si="0"/>
        <v>9515.619999999995</v>
      </c>
    </row>
    <row r="56" spans="1:7" ht="12.75" customHeight="1">
      <c r="A56" s="35" t="s">
        <v>78</v>
      </c>
      <c r="B56" s="6" t="s">
        <v>79</v>
      </c>
      <c r="C56" s="20"/>
      <c r="D56" s="8"/>
      <c r="E56" s="32">
        <f t="shared" si="1"/>
        <v>412000</v>
      </c>
      <c r="F56" s="32">
        <f t="shared" si="1"/>
        <v>421515.62</v>
      </c>
      <c r="G56" s="30">
        <f t="shared" si="0"/>
        <v>9515.619999999995</v>
      </c>
    </row>
    <row r="57" spans="1:7" ht="14.25" customHeight="1">
      <c r="A57" s="35" t="s">
        <v>80</v>
      </c>
      <c r="B57" s="6" t="s">
        <v>81</v>
      </c>
      <c r="C57" s="20"/>
      <c r="D57" s="8"/>
      <c r="E57" s="32">
        <f t="shared" si="1"/>
        <v>412000</v>
      </c>
      <c r="F57" s="32">
        <f t="shared" si="1"/>
        <v>421515.62</v>
      </c>
      <c r="G57" s="30">
        <f t="shared" si="0"/>
        <v>9515.619999999995</v>
      </c>
    </row>
    <row r="58" spans="1:7" ht="26.25" customHeight="1">
      <c r="A58" s="35" t="s">
        <v>82</v>
      </c>
      <c r="B58" s="6" t="s">
        <v>90</v>
      </c>
      <c r="C58" s="20"/>
      <c r="D58" s="8"/>
      <c r="E58" s="45">
        <v>412000</v>
      </c>
      <c r="F58" s="32">
        <v>421515.62</v>
      </c>
      <c r="G58" s="30">
        <f t="shared" si="0"/>
        <v>9515.619999999995</v>
      </c>
    </row>
    <row r="59" spans="1:7" ht="25.5" customHeight="1">
      <c r="A59" s="34" t="s">
        <v>42</v>
      </c>
      <c r="B59" s="13" t="s">
        <v>43</v>
      </c>
      <c r="C59" s="22"/>
      <c r="D59" s="16"/>
      <c r="E59" s="33">
        <f>E60+E64+E68+E65</f>
        <v>3077000</v>
      </c>
      <c r="F59" s="33">
        <f>F60+F64+F68</f>
        <v>441488.67</v>
      </c>
      <c r="G59" s="30">
        <f t="shared" si="0"/>
        <v>-2635511.33</v>
      </c>
    </row>
    <row r="60" spans="1:7" ht="77.25" customHeight="1">
      <c r="A60" s="34" t="s">
        <v>87</v>
      </c>
      <c r="B60" s="13" t="s">
        <v>91</v>
      </c>
      <c r="C60" s="22"/>
      <c r="D60" s="16"/>
      <c r="E60" s="33">
        <f>E61+E63</f>
        <v>3070000</v>
      </c>
      <c r="F60" s="33">
        <f>F61+F63</f>
        <v>386919.3</v>
      </c>
      <c r="G60" s="30">
        <f t="shared" si="0"/>
        <v>-2683080.7</v>
      </c>
    </row>
    <row r="61" spans="1:7" ht="78" customHeight="1">
      <c r="A61" s="35" t="s">
        <v>88</v>
      </c>
      <c r="B61" s="6" t="s">
        <v>92</v>
      </c>
      <c r="C61" s="22"/>
      <c r="D61" s="16"/>
      <c r="E61" s="32">
        <f>E62</f>
        <v>3070000</v>
      </c>
      <c r="F61" s="32">
        <f>F62</f>
        <v>350199.3</v>
      </c>
      <c r="G61" s="30">
        <f t="shared" si="0"/>
        <v>-2719800.7</v>
      </c>
    </row>
    <row r="62" spans="1:7" ht="78" customHeight="1">
      <c r="A62" s="35" t="s">
        <v>94</v>
      </c>
      <c r="B62" s="6" t="s">
        <v>93</v>
      </c>
      <c r="C62" s="22"/>
      <c r="D62" s="16"/>
      <c r="E62" s="46">
        <v>3070000</v>
      </c>
      <c r="F62" s="32">
        <v>350199.3</v>
      </c>
      <c r="G62" s="30">
        <f t="shared" si="0"/>
        <v>-2719800.7</v>
      </c>
    </row>
    <row r="63" spans="1:16" ht="78" customHeight="1">
      <c r="A63" s="35" t="s">
        <v>118</v>
      </c>
      <c r="B63" s="6" t="s">
        <v>119</v>
      </c>
      <c r="C63" s="22"/>
      <c r="D63" s="16"/>
      <c r="E63" s="43">
        <v>0</v>
      </c>
      <c r="F63" s="32">
        <v>36720</v>
      </c>
      <c r="G63" s="30">
        <f t="shared" si="0"/>
        <v>36720</v>
      </c>
      <c r="P63" s="1" t="s">
        <v>97</v>
      </c>
    </row>
    <row r="64" spans="1:7" ht="51" customHeight="1">
      <c r="A64" s="34" t="s">
        <v>45</v>
      </c>
      <c r="B64" s="13" t="s">
        <v>62</v>
      </c>
      <c r="C64" s="20"/>
      <c r="D64" s="8"/>
      <c r="E64" s="33">
        <f>E65+E67</f>
        <v>7000</v>
      </c>
      <c r="F64" s="33">
        <f>F65+F67</f>
        <v>15526.23</v>
      </c>
      <c r="G64" s="30">
        <f t="shared" si="0"/>
        <v>8526.23</v>
      </c>
    </row>
    <row r="65" spans="1:7" ht="26.25" customHeight="1">
      <c r="A65" s="35" t="s">
        <v>46</v>
      </c>
      <c r="B65" s="6" t="s">
        <v>44</v>
      </c>
      <c r="C65" s="20"/>
      <c r="D65" s="8"/>
      <c r="E65" s="32">
        <f>E66</f>
        <v>0</v>
      </c>
      <c r="F65" s="32">
        <f>F66</f>
        <v>6005.48</v>
      </c>
      <c r="G65" s="30">
        <f t="shared" si="0"/>
        <v>6005.48</v>
      </c>
    </row>
    <row r="66" spans="1:7" ht="39" customHeight="1">
      <c r="A66" s="35" t="s">
        <v>120</v>
      </c>
      <c r="B66" s="6" t="s">
        <v>121</v>
      </c>
      <c r="C66" s="20"/>
      <c r="D66" s="8"/>
      <c r="E66" s="45">
        <v>0</v>
      </c>
      <c r="F66" s="32">
        <v>6005.48</v>
      </c>
      <c r="G66" s="30">
        <f t="shared" si="0"/>
        <v>6005.48</v>
      </c>
    </row>
    <row r="67" spans="1:7" ht="39" customHeight="1">
      <c r="A67" s="35" t="s">
        <v>114</v>
      </c>
      <c r="B67" s="6" t="s">
        <v>115</v>
      </c>
      <c r="C67" s="20"/>
      <c r="D67" s="8"/>
      <c r="E67" s="45">
        <v>7000</v>
      </c>
      <c r="F67" s="32">
        <v>9520.75</v>
      </c>
      <c r="G67" s="30">
        <f t="shared" si="0"/>
        <v>2520.75</v>
      </c>
    </row>
    <row r="68" spans="1:7" ht="52.5" customHeight="1">
      <c r="A68" s="40" t="s">
        <v>124</v>
      </c>
      <c r="B68" s="6" t="s">
        <v>123</v>
      </c>
      <c r="C68" s="20"/>
      <c r="D68" s="8"/>
      <c r="E68" s="45">
        <v>0</v>
      </c>
      <c r="F68" s="32">
        <v>39043.14</v>
      </c>
      <c r="G68" s="30">
        <f t="shared" si="0"/>
        <v>39043.14</v>
      </c>
    </row>
    <row r="69" spans="1:7" ht="12.75">
      <c r="A69" s="34" t="s">
        <v>18</v>
      </c>
      <c r="B69" s="13" t="s">
        <v>19</v>
      </c>
      <c r="C69" s="20">
        <v>2010</v>
      </c>
      <c r="D69" s="8"/>
      <c r="E69" s="33">
        <f>E70+E75+E76+E77+E73+E74</f>
        <v>117000</v>
      </c>
      <c r="F69" s="33">
        <f>F70+F75+F76+F77</f>
        <v>175488.28</v>
      </c>
      <c r="G69" s="30">
        <f t="shared" si="0"/>
        <v>58488.28</v>
      </c>
    </row>
    <row r="70" spans="1:7" ht="25.5">
      <c r="A70" s="34" t="s">
        <v>48</v>
      </c>
      <c r="B70" s="13" t="s">
        <v>49</v>
      </c>
      <c r="C70" s="20"/>
      <c r="D70" s="8"/>
      <c r="E70" s="33">
        <f>E71+E72</f>
        <v>1000</v>
      </c>
      <c r="F70" s="33">
        <f>F71+F72</f>
        <v>1003.93</v>
      </c>
      <c r="G70" s="30">
        <f t="shared" si="0"/>
        <v>3.92999999999995</v>
      </c>
    </row>
    <row r="71" spans="1:7" ht="65.25" customHeight="1">
      <c r="A71" s="35" t="s">
        <v>47</v>
      </c>
      <c r="B71" s="6" t="s">
        <v>96</v>
      </c>
      <c r="C71" s="20"/>
      <c r="D71" s="8"/>
      <c r="E71" s="45">
        <v>1000</v>
      </c>
      <c r="F71" s="32">
        <v>853.93</v>
      </c>
      <c r="G71" s="30">
        <f t="shared" si="0"/>
        <v>-146.07000000000005</v>
      </c>
    </row>
    <row r="72" spans="1:7" ht="51.75" customHeight="1">
      <c r="A72" s="40" t="s">
        <v>125</v>
      </c>
      <c r="B72" s="6" t="s">
        <v>122</v>
      </c>
      <c r="C72" s="20"/>
      <c r="D72" s="8"/>
      <c r="E72" s="45">
        <v>0</v>
      </c>
      <c r="F72" s="32">
        <v>150</v>
      </c>
      <c r="G72" s="30">
        <f t="shared" si="0"/>
        <v>150</v>
      </c>
    </row>
    <row r="73" spans="1:7" ht="51.75" customHeight="1">
      <c r="A73" s="40" t="s">
        <v>127</v>
      </c>
      <c r="B73" s="6" t="s">
        <v>128</v>
      </c>
      <c r="C73" s="20"/>
      <c r="D73" s="8"/>
      <c r="E73" s="45">
        <v>5000</v>
      </c>
      <c r="F73" s="32">
        <v>0</v>
      </c>
      <c r="G73" s="30">
        <f t="shared" si="0"/>
        <v>-5000</v>
      </c>
    </row>
    <row r="74" spans="1:7" ht="30" customHeight="1">
      <c r="A74" s="40" t="s">
        <v>129</v>
      </c>
      <c r="B74" s="6" t="s">
        <v>130</v>
      </c>
      <c r="C74" s="20"/>
      <c r="D74" s="8"/>
      <c r="E74" s="45">
        <v>4000</v>
      </c>
      <c r="F74" s="32">
        <v>0</v>
      </c>
      <c r="G74" s="30">
        <f t="shared" si="0"/>
        <v>-4000</v>
      </c>
    </row>
    <row r="75" spans="1:7" ht="51">
      <c r="A75" s="34" t="s">
        <v>83</v>
      </c>
      <c r="B75" s="13" t="s">
        <v>84</v>
      </c>
      <c r="C75" s="19"/>
      <c r="D75" s="7"/>
      <c r="E75" s="41">
        <v>30000</v>
      </c>
      <c r="F75" s="30">
        <v>47950</v>
      </c>
      <c r="G75" s="30">
        <f t="shared" si="0"/>
        <v>17950</v>
      </c>
    </row>
    <row r="76" spans="1:7" ht="64.5" customHeight="1">
      <c r="A76" s="34" t="s">
        <v>85</v>
      </c>
      <c r="B76" s="13" t="s">
        <v>86</v>
      </c>
      <c r="C76" s="21"/>
      <c r="D76" s="9"/>
      <c r="E76" s="44">
        <v>1000</v>
      </c>
      <c r="F76" s="30">
        <v>13000</v>
      </c>
      <c r="G76" s="30">
        <f t="shared" si="0"/>
        <v>12000</v>
      </c>
    </row>
    <row r="77" spans="1:7" ht="25.5">
      <c r="A77" s="34" t="s">
        <v>7</v>
      </c>
      <c r="B77" s="13" t="s">
        <v>8</v>
      </c>
      <c r="C77" s="21"/>
      <c r="D77" s="9"/>
      <c r="E77" s="30">
        <f>E78</f>
        <v>76000</v>
      </c>
      <c r="F77" s="30">
        <f>F78</f>
        <v>113534.35</v>
      </c>
      <c r="G77" s="30">
        <f t="shared" si="0"/>
        <v>37534.350000000006</v>
      </c>
    </row>
    <row r="78" spans="1:7" ht="38.25">
      <c r="A78" s="35" t="s">
        <v>9</v>
      </c>
      <c r="B78" s="6" t="s">
        <v>10</v>
      </c>
      <c r="C78" s="19"/>
      <c r="D78" s="7"/>
      <c r="E78" s="41">
        <v>76000</v>
      </c>
      <c r="F78" s="31">
        <v>113534.35</v>
      </c>
      <c r="G78" s="30">
        <f t="shared" si="0"/>
        <v>37534.350000000006</v>
      </c>
    </row>
    <row r="79" spans="1:7" ht="12.75">
      <c r="A79" s="11"/>
      <c r="B79" s="15"/>
      <c r="C79" s="4"/>
      <c r="D79" s="4"/>
      <c r="E79" s="4"/>
      <c r="F79" s="4"/>
      <c r="G79" s="4"/>
    </row>
    <row r="80" spans="1:7" ht="12.75">
      <c r="A80" s="14"/>
      <c r="C80" s="2"/>
      <c r="D80" s="2"/>
      <c r="E80" s="2"/>
      <c r="F80" s="2"/>
      <c r="G80" s="2"/>
    </row>
    <row r="85" ht="12.75">
      <c r="I85" s="25"/>
    </row>
  </sheetData>
  <sheetProtection/>
  <autoFilter ref="A16:G78"/>
  <mergeCells count="12">
    <mergeCell ref="A7:G8"/>
    <mergeCell ref="B13:B15"/>
    <mergeCell ref="A13:A15"/>
    <mergeCell ref="D13:D15"/>
    <mergeCell ref="C13:C15"/>
    <mergeCell ref="G13:G15"/>
    <mergeCell ref="F13:F15"/>
    <mergeCell ref="E13:E15"/>
    <mergeCell ref="A5:G5"/>
    <mergeCell ref="B6:G6"/>
    <mergeCell ref="A1:J3"/>
    <mergeCell ref="B4:G4"/>
  </mergeCells>
  <printOptions/>
  <pageMargins left="1.220472440944882" right="0.9448818897637796" top="0.5511811023622047" bottom="0.4724409448818898" header="0.15748031496062992" footer="0.31496062992125984"/>
  <pageSetup fitToHeight="0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Райфо</cp:lastModifiedBy>
  <cp:lastPrinted>2016-05-23T13:27:55Z</cp:lastPrinted>
  <dcterms:created xsi:type="dcterms:W3CDTF">2007-06-29T06:20:22Z</dcterms:created>
  <dcterms:modified xsi:type="dcterms:W3CDTF">2016-06-24T09:32:45Z</dcterms:modified>
  <cp:category/>
  <cp:version/>
  <cp:contentType/>
  <cp:contentStatus/>
</cp:coreProperties>
</file>