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885" windowWidth="2184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F24" i="1" l="1"/>
  <c r="F29" i="1"/>
  <c r="F33" i="1"/>
  <c r="F36" i="1"/>
  <c r="F40" i="1"/>
  <c r="F42" i="1"/>
  <c r="F45" i="1"/>
  <c r="F46" i="1"/>
  <c r="F47" i="1"/>
  <c r="F48" i="1"/>
  <c r="F50" i="1"/>
  <c r="F52" i="1"/>
  <c r="F54" i="1"/>
  <c r="F55" i="1"/>
  <c r="F56" i="1"/>
  <c r="F57" i="1"/>
  <c r="F58" i="1"/>
  <c r="F91" i="1"/>
  <c r="F92" i="1"/>
  <c r="F94" i="1"/>
  <c r="F98" i="1"/>
  <c r="F99" i="1"/>
  <c r="F101" i="1"/>
  <c r="F102" i="1"/>
  <c r="F105" i="1"/>
  <c r="F106" i="1"/>
  <c r="F107" i="1"/>
  <c r="F108" i="1"/>
  <c r="F111" i="1"/>
  <c r="F112" i="1"/>
  <c r="F113" i="1"/>
  <c r="F116" i="1"/>
  <c r="F117" i="1"/>
  <c r="F120" i="1"/>
  <c r="F121" i="1"/>
  <c r="F122" i="1"/>
  <c r="F123" i="1"/>
  <c r="F124" i="1"/>
  <c r="F125" i="1"/>
  <c r="F126" i="1"/>
  <c r="F129" i="1"/>
  <c r="F130" i="1"/>
  <c r="F131" i="1"/>
  <c r="F132" i="1"/>
  <c r="F135" i="1"/>
  <c r="F136" i="1"/>
  <c r="F138" i="1"/>
  <c r="F139" i="1"/>
  <c r="F141" i="1"/>
  <c r="F143" i="1"/>
  <c r="F146" i="1"/>
  <c r="F13" i="1"/>
  <c r="F14" i="1"/>
  <c r="F16" i="1"/>
  <c r="F17" i="1"/>
  <c r="F18" i="1"/>
  <c r="F19" i="1"/>
  <c r="F20" i="1"/>
  <c r="F21" i="1"/>
  <c r="F22" i="1"/>
  <c r="F12" i="1"/>
  <c r="E40" i="1" l="1"/>
  <c r="E19" i="1" l="1"/>
  <c r="D19" i="1"/>
  <c r="C19" i="1"/>
  <c r="D147" i="1" l="1"/>
  <c r="E136" i="1"/>
  <c r="D136" i="1"/>
  <c r="C136" i="1"/>
  <c r="D134" i="1"/>
  <c r="D133" i="1"/>
  <c r="D140" i="1"/>
  <c r="C134" i="1"/>
  <c r="C133" i="1"/>
  <c r="D137" i="1" l="1"/>
  <c r="C116" i="1"/>
  <c r="E114" i="1"/>
  <c r="D114" i="1"/>
  <c r="C36" i="1"/>
  <c r="D22" i="1"/>
  <c r="C22" i="1"/>
  <c r="D30" i="1" l="1"/>
  <c r="C24" i="1"/>
  <c r="D24" i="1"/>
  <c r="D34" i="1"/>
  <c r="E14" i="1"/>
  <c r="D14" i="1"/>
  <c r="C14" i="1"/>
  <c r="E13" i="1"/>
  <c r="D13" i="1"/>
  <c r="C13" i="1"/>
  <c r="D25" i="1" l="1"/>
  <c r="D144" i="1" l="1"/>
  <c r="D46" i="1" l="1"/>
  <c r="E41" i="1"/>
  <c r="D36" i="1"/>
  <c r="E43" i="1" l="1"/>
  <c r="E147" i="1" l="1"/>
  <c r="E144" i="1"/>
  <c r="E46" i="1"/>
  <c r="E34" i="1"/>
  <c r="E24" i="1"/>
  <c r="E36" i="1" l="1"/>
  <c r="E37" i="1" s="1"/>
  <c r="E22" i="1"/>
  <c r="E133" i="1" l="1"/>
  <c r="E134" i="1"/>
  <c r="E140" i="1" l="1"/>
  <c r="E137" i="1" l="1"/>
  <c r="E25" i="1" l="1"/>
  <c r="E30" i="1" l="1"/>
</calcChain>
</file>

<file path=xl/sharedStrings.xml><?xml version="1.0" encoding="utf-8"?>
<sst xmlns="http://schemas.openxmlformats.org/spreadsheetml/2006/main" count="256" uniqueCount="168">
  <si>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</si>
  <si>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</si>
  <si>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</si>
  <si>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</si>
  <si>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</si>
  <si>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</si>
  <si>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</si>
  <si>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</si>
  <si>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</si>
  <si>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</si>
  <si>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</si>
  <si>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</si>
  <si>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</si>
  <si>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</si>
  <si>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</si>
  <si>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</si>
  <si>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</si>
  <si>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</si>
  <si>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</si>
  <si>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</si>
  <si>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</si>
  <si>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</si>
  <si>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</si>
  <si>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</si>
  <si>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</si>
  <si>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</si>
  <si>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</si>
  <si>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</si>
  <si>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</si>
  <si>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</si>
  <si>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</si>
  <si>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</si>
  <si>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</si>
  <si>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</si>
  <si>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</si>
  <si>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</si>
  <si>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</si>
  <si>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</si>
  <si>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</si>
  <si>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</si>
  <si>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</si>
  <si>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</si>
  <si>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</si>
  <si>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</si>
  <si>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</si>
  <si>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</si>
  <si>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</si>
  <si>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</si>
  <si>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</si>
  <si>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</si>
  <si>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</si>
  <si>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</si>
  <si>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</si>
  <si>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</si>
  <si>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</si>
  <si>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</si>
  <si>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</si>
  <si>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</si>
  <si>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</si>
  <si>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</si>
  <si>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</si>
  <si>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</si>
  <si>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</si>
  <si>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</si>
  <si>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r>
      <t>Топливо печное бытовое</t>
    </r>
    <r>
      <rPr>
        <b/>
        <sz val="14"/>
        <color indexed="8"/>
        <rFont val="Times New Roman"/>
        <family val="1"/>
        <charset val="204"/>
      </rPr>
      <t xml:space="preserve">, </t>
    </r>
    <r>
      <rPr>
        <sz val="14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</si>
  <si>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Показатели</t>
  </si>
  <si>
    <t>Единица измерения</t>
  </si>
  <si>
    <t>отчет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</si>
  <si>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</si>
  <si>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</si>
  <si>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</si>
  <si>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</si>
  <si>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</si>
  <si>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</si>
  <si>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</si>
  <si>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</si>
  <si>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</si>
  <si>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</si>
  <si>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</si>
  <si>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</si>
  <si>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</si>
  <si>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</si>
  <si>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</si>
  <si>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</si>
  <si>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</si>
  <si>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</si>
  <si>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</si>
  <si>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</si>
  <si>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</si>
  <si>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</si>
  <si>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</si>
  <si>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</si>
  <si>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</si>
  <si>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</si>
  <si>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</si>
  <si>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</si>
  <si>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</si>
  <si>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</si>
  <si>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</si>
  <si>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</si>
  <si>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</si>
  <si>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</si>
  <si>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</si>
  <si>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</si>
  <si>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</si>
  <si>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</si>
  <si>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</si>
  <si>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</si>
  <si>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</si>
  <si>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</si>
  <si>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</si>
  <si>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</si>
  <si>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</si>
  <si>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</si>
  <si>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</si>
  <si>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</si>
  <si>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</si>
  <si>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</si>
  <si>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</si>
  <si>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</si>
  <si>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</si>
  <si>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</si>
  <si>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</si>
  <si>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</si>
  <si>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</si>
  <si>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</si>
  <si>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</si>
  <si>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</si>
  <si>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</si>
  <si>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</si>
  <si>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</si>
  <si>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</si>
  <si>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</si>
  <si>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</si>
  <si>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</si>
  <si>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</si>
  <si>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</si>
  <si>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</si>
  <si>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</si>
  <si>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</si>
  <si>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</si>
  <si>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</si>
  <si>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</si>
  <si>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</si>
  <si>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</si>
  <si>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</si>
  <si>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</si>
  <si>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</si>
  <si>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</si>
  <si>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</si>
  <si>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</si>
  <si>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</si>
  <si>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</si>
  <si>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</si>
  <si>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</si>
  <si>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</si>
  <si>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</si>
  <si>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</si>
  <si>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</si>
  <si>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</si>
  <si>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</si>
  <si>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</si>
  <si>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</si>
  <si>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</si>
  <si>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</si>
  <si>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Основные показатели социально-экономического развития муниципального образования Рогнединский район</t>
  </si>
  <si>
    <t>за  2022  год</t>
  </si>
  <si>
    <t>в % 2022 к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</si>
</sst>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#,##0.000"/>
  </numFmts>
  <fonts count="11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/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8" fillId="3" borderId="1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 shrinkToFi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164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0" xfId="0" applyNumberFormat="1" applyFont="1" applyAlignment="1">
      <alignment horizontal="center" vertical="center"/>
    </xf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8"/>
  <sheetViews>
    <sheetView tabSelected="1" view="pageBreakPreview" zoomScale="73" zoomScaleNormal="70" zoomScaleSheetLayoutView="73" workbookViewId="0">
      <selection activeCell="G147" sqref="G147"/>
    </sheetView>
  </sheetViews>
  <sheetFormatPr defaultRowHeight="12.75" x14ac:dyDescent="0.2"/>
  <cols>
    <col min="1" max="1" width="78.5703125" customWidth="1"/>
    <col min="2" max="2" width="41.28515625" customWidth="1"/>
    <col min="3" max="3" width="0.28515625" customWidth="1"/>
    <col min="4" max="4" width="17.7109375" customWidth="1"/>
    <col min="5" max="5" width="18.42578125" customWidth="1"/>
    <col min="6" max="6" width="16.85546875" customWidth="1"/>
    <col min="7" max="7" width="79.28515625" customWidth="1"/>
  </cols>
  <sheetData>
    <row r="2" spans="1:6" ht="20.25" x14ac:dyDescent="0.2">
      <c r="A2" s="62"/>
      <c r="B2" s="62"/>
      <c r="C2" s="62"/>
      <c r="D2" s="62"/>
      <c r="E2" s="62"/>
      <c r="F2" s="62"/>
    </row>
    <row r="3" spans="1:6" ht="57.75" customHeight="1" x14ac:dyDescent="0.2">
      <c r="A3" s="63" t="s">
        <v>165</v>
      </c>
      <c r="B3" s="63"/>
      <c r="C3" s="63"/>
      <c r="D3" s="63"/>
      <c r="E3" s="63"/>
      <c r="F3" s="63"/>
    </row>
    <row r="4" spans="1:6" ht="25.5" customHeight="1" x14ac:dyDescent="0.2">
      <c r="A4" s="63" t="s">
        <v>166</v>
      </c>
      <c r="B4" s="63"/>
      <c r="C4" s="63"/>
      <c r="D4" s="63"/>
      <c r="E4" s="63"/>
      <c r="F4" s="63"/>
    </row>
    <row r="5" spans="1:6" ht="20.25" x14ac:dyDescent="0.2">
      <c r="A5" s="68"/>
      <c r="B5" s="68"/>
      <c r="C5" s="68"/>
      <c r="D5" s="68"/>
      <c r="E5" s="68"/>
      <c r="F5" s="68"/>
    </row>
    <row r="7" spans="1:6" ht="45" customHeight="1" x14ac:dyDescent="0.2">
      <c r="A7" s="64" t="s">
        <v>65</v>
      </c>
      <c r="B7" s="64" t="s">
        <v>66</v>
      </c>
      <c r="C7" s="1" t="s">
        <v>67</v>
      </c>
      <c r="D7" s="65">
        <v>2021</v>
      </c>
      <c r="E7" s="65">
        <v>2022</v>
      </c>
      <c r="F7" s="69" t="s">
        <v>167</v>
      </c>
    </row>
    <row r="8" spans="1:6" ht="18.75" hidden="1" customHeight="1" x14ac:dyDescent="0.2">
      <c r="A8" s="64"/>
      <c r="B8" s="64"/>
      <c r="C8" s="65">
        <v>2020</v>
      </c>
      <c r="D8" s="66"/>
      <c r="E8" s="66"/>
      <c r="F8" s="70"/>
    </row>
    <row r="9" spans="1:6" ht="18.75" hidden="1" customHeight="1" x14ac:dyDescent="0.2">
      <c r="A9" s="64"/>
      <c r="B9" s="64"/>
      <c r="C9" s="66"/>
      <c r="D9" s="66"/>
      <c r="E9" s="66"/>
      <c r="F9" s="70"/>
    </row>
    <row r="10" spans="1:6" ht="18.75" hidden="1" customHeight="1" x14ac:dyDescent="0.2">
      <c r="A10" s="64"/>
      <c r="B10" s="64"/>
      <c r="C10" s="67"/>
      <c r="D10" s="67"/>
      <c r="E10" s="67"/>
      <c r="F10" s="71"/>
    </row>
    <row r="11" spans="1:6" ht="18.75" x14ac:dyDescent="0.2">
      <c r="A11" s="13" t="s">
        <v>68</v>
      </c>
      <c r="B11" s="14"/>
      <c r="C11" s="14"/>
      <c r="D11" s="15"/>
      <c r="E11" s="15"/>
      <c r="F11" s="15"/>
    </row>
    <row r="12" spans="1:6" ht="18.75" x14ac:dyDescent="0.2">
      <c r="A12" s="11" t="s">
        <v>128</v>
      </c>
      <c r="B12" s="2" t="s">
        <v>69</v>
      </c>
      <c r="C12" s="10">
        <v>6.2770000000000001</v>
      </c>
      <c r="D12" s="10">
        <v>6.16</v>
      </c>
      <c r="E12" s="31">
        <v>6.1029999999999998</v>
      </c>
      <c r="F12" s="33">
        <f>E12/D12*100</f>
        <v>99.074675324675326</v>
      </c>
    </row>
    <row r="13" spans="1:6" ht="18.75" x14ac:dyDescent="0.2">
      <c r="A13" s="11" t="s">
        <v>129</v>
      </c>
      <c r="B13" s="2" t="s">
        <v>69</v>
      </c>
      <c r="C13" s="10">
        <f>C12*54.3/100</f>
        <v>3.4084109999999996</v>
      </c>
      <c r="D13" s="10">
        <f>D12*54.2/100</f>
        <v>3.3387200000000004</v>
      </c>
      <c r="E13" s="31">
        <f>E12*54.1/100</f>
        <v>3.301723</v>
      </c>
      <c r="F13" s="33">
        <f t="shared" ref="F13:F76" si="0">E13/D13*100</f>
        <v>98.891880720755239</v>
      </c>
    </row>
    <row r="14" spans="1:6" ht="18.75" x14ac:dyDescent="0.2">
      <c r="A14" s="22" t="s">
        <v>130</v>
      </c>
      <c r="B14" s="2" t="s">
        <v>69</v>
      </c>
      <c r="C14" s="10">
        <f>C12*29/100</f>
        <v>1.8203300000000002</v>
      </c>
      <c r="D14" s="10">
        <f>D12*29.2/100</f>
        <v>1.7987199999999999</v>
      </c>
      <c r="E14" s="10">
        <f>E12*29.5/100</f>
        <v>1.8003849999999999</v>
      </c>
      <c r="F14" s="33">
        <f t="shared" si="0"/>
        <v>100.09256582458636</v>
      </c>
    </row>
    <row r="15" spans="1:6" ht="18.75" x14ac:dyDescent="0.2">
      <c r="A15" s="11" t="s">
        <v>71</v>
      </c>
      <c r="B15" s="2" t="s">
        <v>72</v>
      </c>
      <c r="C15" s="27">
        <v>71.8</v>
      </c>
      <c r="D15" s="27">
        <v>71.900000000000006</v>
      </c>
      <c r="E15" s="33">
        <v>72</v>
      </c>
      <c r="F15" s="33"/>
    </row>
    <row r="16" spans="1:6" s="34" customFormat="1" ht="37.5" x14ac:dyDescent="0.2">
      <c r="A16" s="22" t="s">
        <v>73</v>
      </c>
      <c r="B16" s="32" t="s">
        <v>74</v>
      </c>
      <c r="C16" s="33">
        <v>7</v>
      </c>
      <c r="D16" s="33">
        <v>6.3</v>
      </c>
      <c r="E16" s="33">
        <v>6.4</v>
      </c>
      <c r="F16" s="33">
        <f t="shared" si="0"/>
        <v>101.58730158730161</v>
      </c>
    </row>
    <row r="17" spans="1:6" s="34" customFormat="1" ht="18.75" x14ac:dyDescent="0.2">
      <c r="A17" s="22" t="s">
        <v>131</v>
      </c>
      <c r="B17" s="32" t="s">
        <v>132</v>
      </c>
      <c r="C17" s="31">
        <v>0.85</v>
      </c>
      <c r="D17" s="31">
        <v>0.82399999999999995</v>
      </c>
      <c r="E17" s="57">
        <v>0.82</v>
      </c>
      <c r="F17" s="33">
        <f t="shared" si="0"/>
        <v>99.514563106796118</v>
      </c>
    </row>
    <row r="18" spans="1:6" ht="37.5" x14ac:dyDescent="0.2">
      <c r="A18" s="11" t="s">
        <v>75</v>
      </c>
      <c r="B18" s="2" t="s">
        <v>76</v>
      </c>
      <c r="C18" s="33">
        <v>16</v>
      </c>
      <c r="D18" s="33">
        <v>21.5</v>
      </c>
      <c r="E18" s="33">
        <v>20.7</v>
      </c>
      <c r="F18" s="33">
        <f t="shared" si="0"/>
        <v>96.279069767441854</v>
      </c>
    </row>
    <row r="19" spans="1:6" ht="18.75" x14ac:dyDescent="0.2">
      <c r="A19" s="11" t="s">
        <v>115</v>
      </c>
      <c r="B19" s="2" t="s">
        <v>77</v>
      </c>
      <c r="C19" s="24">
        <f>C16-C18</f>
        <v>-9</v>
      </c>
      <c r="D19" s="24">
        <f>D16-D18</f>
        <v>-15.2</v>
      </c>
      <c r="E19" s="24">
        <f>E16-E18</f>
        <v>-14.299999999999999</v>
      </c>
      <c r="F19" s="33">
        <f t="shared" si="0"/>
        <v>94.078947368421055</v>
      </c>
    </row>
    <row r="20" spans="1:6" ht="18.75" x14ac:dyDescent="0.2">
      <c r="A20" s="11" t="s">
        <v>81</v>
      </c>
      <c r="B20" s="2" t="s">
        <v>105</v>
      </c>
      <c r="C20" s="27">
        <v>261</v>
      </c>
      <c r="D20" s="33">
        <v>199</v>
      </c>
      <c r="E20" s="33">
        <v>197</v>
      </c>
      <c r="F20" s="33">
        <f t="shared" si="0"/>
        <v>98.994974874371849</v>
      </c>
    </row>
    <row r="21" spans="1:6" ht="18.75" x14ac:dyDescent="0.2">
      <c r="A21" s="11" t="s">
        <v>83</v>
      </c>
      <c r="B21" s="2" t="s">
        <v>105</v>
      </c>
      <c r="C21" s="27">
        <v>244</v>
      </c>
      <c r="D21" s="33">
        <v>221</v>
      </c>
      <c r="E21" s="33">
        <v>218</v>
      </c>
      <c r="F21" s="33">
        <f t="shared" si="0"/>
        <v>98.642533936651589</v>
      </c>
    </row>
    <row r="22" spans="1:6" ht="18.75" x14ac:dyDescent="0.2">
      <c r="A22" s="11" t="s">
        <v>133</v>
      </c>
      <c r="B22" s="2" t="s">
        <v>105</v>
      </c>
      <c r="C22" s="24">
        <f>C20-C21</f>
        <v>17</v>
      </c>
      <c r="D22" s="24">
        <f>D20-D21</f>
        <v>-22</v>
      </c>
      <c r="E22" s="32">
        <f t="shared" ref="E22" si="1">E20-E21</f>
        <v>-21</v>
      </c>
      <c r="F22" s="33">
        <f t="shared" si="0"/>
        <v>95.454545454545453</v>
      </c>
    </row>
    <row r="23" spans="1:6" ht="18.75" x14ac:dyDescent="0.2">
      <c r="A23" s="13" t="s">
        <v>84</v>
      </c>
      <c r="B23" s="14"/>
      <c r="C23" s="15"/>
      <c r="D23" s="15"/>
      <c r="E23" s="15"/>
      <c r="F23" s="33"/>
    </row>
    <row r="24" spans="1:6" ht="56.25" x14ac:dyDescent="0.2">
      <c r="A24" s="11" t="s">
        <v>85</v>
      </c>
      <c r="B24" s="2" t="s">
        <v>86</v>
      </c>
      <c r="C24" s="24">
        <f>C27+C29+C31+C33</f>
        <v>34062.1</v>
      </c>
      <c r="D24" s="24">
        <f>D27+D29+D31+D33</f>
        <v>34316</v>
      </c>
      <c r="E24" s="36">
        <f t="shared" ref="E24" si="2">E27+E29+E31+E31+E33</f>
        <v>34888</v>
      </c>
      <c r="F24" s="33">
        <f t="shared" si="0"/>
        <v>101.66686093950344</v>
      </c>
    </row>
    <row r="25" spans="1:6" ht="18.75" x14ac:dyDescent="0.2">
      <c r="A25" s="11"/>
      <c r="B25" s="2" t="s">
        <v>87</v>
      </c>
      <c r="C25" s="27">
        <v>107.3</v>
      </c>
      <c r="D25" s="27">
        <f>D24/C24*100</f>
        <v>100.74540324877211</v>
      </c>
      <c r="E25" s="33">
        <f>E24/D24*100</f>
        <v>101.66686093950344</v>
      </c>
      <c r="F25" s="33"/>
    </row>
    <row r="26" spans="1:6" ht="18.75" x14ac:dyDescent="0.2">
      <c r="A26" s="11" t="s">
        <v>0</v>
      </c>
      <c r="B26" s="2"/>
      <c r="C26" s="23"/>
      <c r="D26" s="23"/>
      <c r="E26" s="35"/>
      <c r="F26" s="33"/>
    </row>
    <row r="27" spans="1:6" ht="56.25" x14ac:dyDescent="0.2">
      <c r="A27" s="11" t="s">
        <v>123</v>
      </c>
      <c r="B27" s="2" t="s">
        <v>86</v>
      </c>
      <c r="C27" s="23">
        <v>0</v>
      </c>
      <c r="D27" s="23">
        <v>0</v>
      </c>
      <c r="E27" s="37">
        <v>0</v>
      </c>
      <c r="F27" s="33"/>
    </row>
    <row r="28" spans="1:6" ht="19.5" customHeight="1" x14ac:dyDescent="0.2">
      <c r="A28" s="11"/>
      <c r="B28" s="2" t="s">
        <v>87</v>
      </c>
      <c r="C28" s="23">
        <v>0</v>
      </c>
      <c r="D28" s="23">
        <v>0</v>
      </c>
      <c r="E28" s="37">
        <v>0</v>
      </c>
      <c r="F28" s="33"/>
    </row>
    <row r="29" spans="1:6" ht="56.25" x14ac:dyDescent="0.2">
      <c r="A29" s="11" t="s">
        <v>124</v>
      </c>
      <c r="B29" s="2" t="s">
        <v>86</v>
      </c>
      <c r="C29" s="23">
        <v>28592</v>
      </c>
      <c r="D29" s="23">
        <v>29065</v>
      </c>
      <c r="E29" s="35">
        <v>29505</v>
      </c>
      <c r="F29" s="33">
        <f t="shared" si="0"/>
        <v>101.51384827111647</v>
      </c>
    </row>
    <row r="30" spans="1:6" ht="18.75" x14ac:dyDescent="0.2">
      <c r="A30" s="11"/>
      <c r="B30" s="2" t="s">
        <v>70</v>
      </c>
      <c r="C30" s="27">
        <v>114.8</v>
      </c>
      <c r="D30" s="27">
        <f>D29/C29*100</f>
        <v>101.65430889759372</v>
      </c>
      <c r="E30" s="33">
        <f t="shared" ref="E30" si="3">E29/D29*100</f>
        <v>101.51384827111647</v>
      </c>
      <c r="F30" s="33"/>
    </row>
    <row r="31" spans="1:6" ht="75" x14ac:dyDescent="0.2">
      <c r="A31" s="11" t="s">
        <v>125</v>
      </c>
      <c r="B31" s="2" t="s">
        <v>86</v>
      </c>
      <c r="C31" s="23">
        <v>0</v>
      </c>
      <c r="D31" s="23">
        <v>0</v>
      </c>
      <c r="E31" s="37">
        <v>0</v>
      </c>
      <c r="F31" s="33"/>
    </row>
    <row r="32" spans="1:6" ht="18.75" x14ac:dyDescent="0.2">
      <c r="A32" s="11"/>
      <c r="B32" s="2" t="s">
        <v>70</v>
      </c>
      <c r="C32" s="23">
        <v>0</v>
      </c>
      <c r="D32" s="23">
        <v>0</v>
      </c>
      <c r="E32" s="37">
        <v>0</v>
      </c>
      <c r="F32" s="33"/>
    </row>
    <row r="33" spans="1:6" ht="75" x14ac:dyDescent="0.2">
      <c r="A33" s="11" t="s">
        <v>126</v>
      </c>
      <c r="B33" s="2" t="s">
        <v>86</v>
      </c>
      <c r="C33" s="23">
        <v>5470.1</v>
      </c>
      <c r="D33" s="23">
        <v>5251</v>
      </c>
      <c r="E33" s="35">
        <v>5383</v>
      </c>
      <c r="F33" s="33">
        <f t="shared" si="0"/>
        <v>102.51380689392498</v>
      </c>
    </row>
    <row r="34" spans="1:6" ht="18.75" x14ac:dyDescent="0.2">
      <c r="A34" s="11"/>
      <c r="B34" s="2" t="s">
        <v>70</v>
      </c>
      <c r="C34" s="27">
        <v>79.900000000000006</v>
      </c>
      <c r="D34" s="27">
        <f>D33/C33*100</f>
        <v>95.994588764373589</v>
      </c>
      <c r="E34" s="27">
        <f t="shared" ref="E34" si="4">E33/D33*100</f>
        <v>102.51380689392498</v>
      </c>
      <c r="F34" s="33"/>
    </row>
    <row r="35" spans="1:6" ht="18.75" x14ac:dyDescent="0.2">
      <c r="A35" s="19" t="s">
        <v>90</v>
      </c>
      <c r="B35" s="20"/>
      <c r="C35" s="21"/>
      <c r="D35" s="21"/>
      <c r="E35" s="21"/>
      <c r="F35" s="33"/>
    </row>
    <row r="36" spans="1:6" ht="37.5" x14ac:dyDescent="0.2">
      <c r="A36" s="12" t="s">
        <v>89</v>
      </c>
      <c r="B36" s="6" t="s">
        <v>86</v>
      </c>
      <c r="C36" s="41">
        <f t="shared" ref="C36" si="5">C40+C42</f>
        <v>916200</v>
      </c>
      <c r="D36" s="41">
        <f t="shared" ref="D36:E36" si="6">D40+D42</f>
        <v>1243835</v>
      </c>
      <c r="E36" s="41">
        <f t="shared" si="6"/>
        <v>1268925.52</v>
      </c>
      <c r="F36" s="33">
        <f t="shared" si="0"/>
        <v>102.01719038296882</v>
      </c>
    </row>
    <row r="37" spans="1:6" ht="37.5" x14ac:dyDescent="0.2">
      <c r="A37" s="11"/>
      <c r="B37" s="2" t="s">
        <v>88</v>
      </c>
      <c r="C37" s="33">
        <v>81.400000000000006</v>
      </c>
      <c r="D37" s="33">
        <v>111.3</v>
      </c>
      <c r="E37" s="33">
        <f>E36/D36/D38*10000</f>
        <v>84.521284492931912</v>
      </c>
      <c r="F37" s="33"/>
    </row>
    <row r="38" spans="1:6" ht="18.75" x14ac:dyDescent="0.2">
      <c r="A38" s="11" t="s">
        <v>143</v>
      </c>
      <c r="B38" s="2" t="s">
        <v>144</v>
      </c>
      <c r="C38" s="37">
        <v>103.8</v>
      </c>
      <c r="D38" s="37">
        <v>120.7</v>
      </c>
      <c r="E38" s="37">
        <v>116</v>
      </c>
      <c r="F38" s="33"/>
    </row>
    <row r="39" spans="1:6" ht="18.75" x14ac:dyDescent="0.2">
      <c r="A39" s="11" t="s">
        <v>0</v>
      </c>
      <c r="B39" s="2"/>
      <c r="C39" s="35"/>
      <c r="D39" s="35"/>
      <c r="E39" s="35"/>
      <c r="F39" s="33"/>
    </row>
    <row r="40" spans="1:6" ht="37.5" x14ac:dyDescent="0.2">
      <c r="A40" s="11" t="s">
        <v>138</v>
      </c>
      <c r="B40" s="2" t="s">
        <v>86</v>
      </c>
      <c r="C40" s="40">
        <v>390100</v>
      </c>
      <c r="D40" s="40">
        <v>719485</v>
      </c>
      <c r="E40" s="40">
        <f>D40*103.2/100</f>
        <v>742508.52</v>
      </c>
      <c r="F40" s="33">
        <f t="shared" si="0"/>
        <v>103.2</v>
      </c>
    </row>
    <row r="41" spans="1:6" ht="37.5" x14ac:dyDescent="0.2">
      <c r="A41" s="11" t="s">
        <v>137</v>
      </c>
      <c r="B41" s="2" t="s">
        <v>88</v>
      </c>
      <c r="C41" s="33">
        <v>63.1</v>
      </c>
      <c r="D41" s="33">
        <v>130</v>
      </c>
      <c r="E41" s="33">
        <f>E40/D40/D38*10000</f>
        <v>85.501242750621373</v>
      </c>
      <c r="F41" s="33"/>
    </row>
    <row r="42" spans="1:6" ht="37.5" x14ac:dyDescent="0.2">
      <c r="A42" s="11" t="s">
        <v>139</v>
      </c>
      <c r="B42" s="2" t="s">
        <v>86</v>
      </c>
      <c r="C42" s="37">
        <v>526100</v>
      </c>
      <c r="D42" s="37">
        <v>524350</v>
      </c>
      <c r="E42" s="37">
        <v>526417</v>
      </c>
      <c r="F42" s="33">
        <f t="shared" si="0"/>
        <v>100.39420234576141</v>
      </c>
    </row>
    <row r="43" spans="1:6" ht="37.5" x14ac:dyDescent="0.2">
      <c r="A43" s="11" t="s">
        <v>140</v>
      </c>
      <c r="B43" s="2" t="s">
        <v>88</v>
      </c>
      <c r="C43" s="33">
        <v>99.8</v>
      </c>
      <c r="D43" s="33">
        <v>97.5</v>
      </c>
      <c r="E43" s="33">
        <f>E42/D42/D38*10000</f>
        <v>83.176638231782448</v>
      </c>
      <c r="F43" s="33"/>
    </row>
    <row r="44" spans="1:6" ht="18.75" x14ac:dyDescent="0.2">
      <c r="A44" s="19" t="s">
        <v>152</v>
      </c>
      <c r="B44" s="20"/>
      <c r="C44" s="21"/>
      <c r="D44" s="21"/>
      <c r="E44" s="21"/>
      <c r="F44" s="33"/>
    </row>
    <row r="45" spans="1:6" ht="37.5" x14ac:dyDescent="0.2">
      <c r="A45" s="11" t="s">
        <v>53</v>
      </c>
      <c r="B45" s="6" t="s">
        <v>118</v>
      </c>
      <c r="C45" s="3">
        <v>1878</v>
      </c>
      <c r="D45" s="3">
        <v>1953</v>
      </c>
      <c r="E45" s="3">
        <v>2025</v>
      </c>
      <c r="F45" s="33">
        <f t="shared" si="0"/>
        <v>103.68663594470047</v>
      </c>
    </row>
    <row r="46" spans="1:6" ht="37.5" x14ac:dyDescent="0.2">
      <c r="A46" s="11" t="s">
        <v>54</v>
      </c>
      <c r="B46" s="2" t="s">
        <v>55</v>
      </c>
      <c r="C46" s="3">
        <v>60.45</v>
      </c>
      <c r="D46" s="3">
        <f>D45/C45/D47*10000</f>
        <v>100.18652237345103</v>
      </c>
      <c r="E46" s="3">
        <f t="shared" ref="E46" si="7">E45/D45/E47*10000</f>
        <v>100.08362542924755</v>
      </c>
      <c r="F46" s="33">
        <f t="shared" si="0"/>
        <v>99.89729462430094</v>
      </c>
    </row>
    <row r="47" spans="1:6" ht="18.75" x14ac:dyDescent="0.2">
      <c r="A47" s="11" t="s">
        <v>143</v>
      </c>
      <c r="B47" s="2" t="s">
        <v>144</v>
      </c>
      <c r="C47" s="3">
        <v>105.7</v>
      </c>
      <c r="D47" s="3">
        <v>103.8</v>
      </c>
      <c r="E47" s="3">
        <v>103.6</v>
      </c>
      <c r="F47" s="33">
        <f t="shared" si="0"/>
        <v>99.807321772639696</v>
      </c>
    </row>
    <row r="48" spans="1:6" ht="18.75" x14ac:dyDescent="0.2">
      <c r="A48" s="11" t="s">
        <v>153</v>
      </c>
      <c r="B48" s="2" t="s">
        <v>154</v>
      </c>
      <c r="C48" s="3">
        <v>0.3</v>
      </c>
      <c r="D48" s="3">
        <v>0.3</v>
      </c>
      <c r="E48" s="3">
        <v>0.1</v>
      </c>
      <c r="F48" s="33">
        <f t="shared" si="0"/>
        <v>33.333333333333336</v>
      </c>
    </row>
    <row r="49" spans="1:6" ht="37.5" x14ac:dyDescent="0.2">
      <c r="A49" s="19" t="s">
        <v>155</v>
      </c>
      <c r="B49" s="20"/>
      <c r="C49" s="21"/>
      <c r="D49" s="21"/>
      <c r="E49" s="21"/>
      <c r="F49" s="33"/>
    </row>
    <row r="50" spans="1:6" ht="18.75" x14ac:dyDescent="0.2">
      <c r="A50" s="4" t="s">
        <v>2</v>
      </c>
      <c r="B50" s="2" t="s">
        <v>3</v>
      </c>
      <c r="C50" s="57">
        <v>23.893000000000001</v>
      </c>
      <c r="D50" s="57">
        <v>28.1</v>
      </c>
      <c r="E50" s="57">
        <v>24.120999999999999</v>
      </c>
      <c r="F50" s="33">
        <f t="shared" si="0"/>
        <v>85.839857651245538</v>
      </c>
    </row>
    <row r="51" spans="1:6" ht="18.75" x14ac:dyDescent="0.2">
      <c r="A51" s="4" t="s">
        <v>4</v>
      </c>
      <c r="B51" s="2" t="s">
        <v>3</v>
      </c>
      <c r="C51" s="57">
        <v>0</v>
      </c>
      <c r="D51" s="57">
        <v>0</v>
      </c>
      <c r="E51" s="57">
        <v>0</v>
      </c>
      <c r="F51" s="33"/>
    </row>
    <row r="52" spans="1:6" ht="18.75" x14ac:dyDescent="0.2">
      <c r="A52" s="4" t="s">
        <v>5</v>
      </c>
      <c r="B52" s="2" t="s">
        <v>3</v>
      </c>
      <c r="C52" s="57">
        <v>0.8</v>
      </c>
      <c r="D52" s="57">
        <v>0.8</v>
      </c>
      <c r="E52" s="57">
        <v>0.8</v>
      </c>
      <c r="F52" s="33">
        <f t="shared" si="0"/>
        <v>100</v>
      </c>
    </row>
    <row r="53" spans="1:6" s="34" customFormat="1" ht="18.75" x14ac:dyDescent="0.2">
      <c r="A53" s="43" t="s">
        <v>6</v>
      </c>
      <c r="B53" s="32" t="s">
        <v>3</v>
      </c>
      <c r="C53" s="61">
        <v>0</v>
      </c>
      <c r="D53" s="61"/>
      <c r="E53" s="61">
        <v>0</v>
      </c>
      <c r="F53" s="33"/>
    </row>
    <row r="54" spans="1:6" ht="18.75" x14ac:dyDescent="0.2">
      <c r="A54" s="4" t="s">
        <v>7</v>
      </c>
      <c r="B54" s="2" t="s">
        <v>3</v>
      </c>
      <c r="C54" s="57">
        <v>7.8339999999999996</v>
      </c>
      <c r="D54" s="57">
        <v>11.143000000000001</v>
      </c>
      <c r="E54" s="57">
        <v>12.675000000000001</v>
      </c>
      <c r="F54" s="33">
        <f t="shared" si="0"/>
        <v>113.74854168536301</v>
      </c>
    </row>
    <row r="55" spans="1:6" ht="18.75" x14ac:dyDescent="0.2">
      <c r="A55" s="4" t="s">
        <v>8</v>
      </c>
      <c r="B55" s="2" t="s">
        <v>3</v>
      </c>
      <c r="C55" s="57">
        <v>0.41199999999999998</v>
      </c>
      <c r="D55" s="57">
        <v>0.36299999999999999</v>
      </c>
      <c r="E55" s="57">
        <v>0.39</v>
      </c>
      <c r="F55" s="33">
        <f t="shared" si="0"/>
        <v>107.43801652892562</v>
      </c>
    </row>
    <row r="56" spans="1:6" ht="18.75" x14ac:dyDescent="0.2">
      <c r="A56" s="4" t="s">
        <v>9</v>
      </c>
      <c r="B56" s="2" t="s">
        <v>3</v>
      </c>
      <c r="C56" s="57">
        <v>1.1000000000000001</v>
      </c>
      <c r="D56" s="57">
        <v>0.79400000000000004</v>
      </c>
      <c r="E56" s="57">
        <v>0.87</v>
      </c>
      <c r="F56" s="33">
        <f t="shared" si="0"/>
        <v>109.57178841309823</v>
      </c>
    </row>
    <row r="57" spans="1:6" ht="18.75" x14ac:dyDescent="0.2">
      <c r="A57" s="4" t="s">
        <v>10</v>
      </c>
      <c r="B57" s="2" t="s">
        <v>3</v>
      </c>
      <c r="C57" s="57">
        <v>4.9000000000000004</v>
      </c>
      <c r="D57" s="57">
        <v>4.5999999999999996</v>
      </c>
      <c r="E57" s="57">
        <v>5.5229999999999997</v>
      </c>
      <c r="F57" s="33">
        <f t="shared" si="0"/>
        <v>120.06521739130436</v>
      </c>
    </row>
    <row r="58" spans="1:6" ht="18.75" x14ac:dyDescent="0.2">
      <c r="A58" s="4" t="s">
        <v>11</v>
      </c>
      <c r="B58" s="2" t="s">
        <v>12</v>
      </c>
      <c r="C58" s="57">
        <v>1.208</v>
      </c>
      <c r="D58" s="57">
        <v>1.1719999999999999</v>
      </c>
      <c r="E58" s="57">
        <v>1.1859999999999999</v>
      </c>
      <c r="F58" s="33">
        <f t="shared" si="0"/>
        <v>101.19453924914677</v>
      </c>
    </row>
    <row r="59" spans="1:6" ht="0.75" customHeight="1" x14ac:dyDescent="0.2">
      <c r="A59" s="4" t="s">
        <v>13</v>
      </c>
      <c r="B59" s="2" t="s">
        <v>14</v>
      </c>
      <c r="C59" s="2">
        <v>0</v>
      </c>
      <c r="D59" s="2"/>
      <c r="E59" s="2">
        <v>0</v>
      </c>
      <c r="F59" s="33"/>
    </row>
    <row r="60" spans="1:6" ht="18.75" hidden="1" x14ac:dyDescent="0.2">
      <c r="A60" s="4" t="s">
        <v>16</v>
      </c>
      <c r="B60" s="2" t="s">
        <v>3</v>
      </c>
      <c r="C60" s="2">
        <v>0</v>
      </c>
      <c r="D60" s="2"/>
      <c r="E60" s="2">
        <v>0</v>
      </c>
      <c r="F60" s="33"/>
    </row>
    <row r="61" spans="1:6" ht="18.75" hidden="1" x14ac:dyDescent="0.2">
      <c r="A61" s="4" t="s">
        <v>17</v>
      </c>
      <c r="B61" s="2" t="s">
        <v>3</v>
      </c>
      <c r="C61" s="2">
        <v>0</v>
      </c>
      <c r="D61" s="2"/>
      <c r="E61" s="2">
        <v>0</v>
      </c>
      <c r="F61" s="33"/>
    </row>
    <row r="62" spans="1:6" ht="18.75" hidden="1" x14ac:dyDescent="0.2">
      <c r="A62" s="4" t="s">
        <v>18</v>
      </c>
      <c r="B62" s="2" t="s">
        <v>3</v>
      </c>
      <c r="C62" s="2">
        <v>0</v>
      </c>
      <c r="D62" s="2"/>
      <c r="E62" s="2">
        <v>0</v>
      </c>
      <c r="F62" s="33"/>
    </row>
    <row r="63" spans="1:6" ht="18.75" hidden="1" x14ac:dyDescent="0.2">
      <c r="A63" s="4" t="s">
        <v>19</v>
      </c>
      <c r="B63" s="2" t="s">
        <v>3</v>
      </c>
      <c r="C63" s="2">
        <v>0</v>
      </c>
      <c r="D63" s="2"/>
      <c r="E63" s="2">
        <v>0</v>
      </c>
      <c r="F63" s="33"/>
    </row>
    <row r="64" spans="1:6" ht="18.75" hidden="1" x14ac:dyDescent="0.2">
      <c r="A64" s="4" t="s">
        <v>20</v>
      </c>
      <c r="B64" s="2" t="s">
        <v>3</v>
      </c>
      <c r="C64" s="2">
        <v>0</v>
      </c>
      <c r="D64" s="2"/>
      <c r="E64" s="2">
        <v>0</v>
      </c>
      <c r="F64" s="33"/>
    </row>
    <row r="65" spans="1:6" ht="18.75" hidden="1" x14ac:dyDescent="0.2">
      <c r="A65" s="4" t="s">
        <v>21</v>
      </c>
      <c r="B65" s="2" t="s">
        <v>3</v>
      </c>
      <c r="C65" s="2">
        <v>0</v>
      </c>
      <c r="D65" s="2"/>
      <c r="E65" s="2">
        <v>0</v>
      </c>
      <c r="F65" s="33"/>
    </row>
    <row r="66" spans="1:6" ht="18.75" hidden="1" x14ac:dyDescent="0.2">
      <c r="A66" s="8" t="s">
        <v>22</v>
      </c>
      <c r="B66" s="9" t="s">
        <v>23</v>
      </c>
      <c r="C66" s="2">
        <v>0</v>
      </c>
      <c r="D66" s="2"/>
      <c r="E66" s="2">
        <v>0</v>
      </c>
      <c r="F66" s="33"/>
    </row>
    <row r="67" spans="1:6" ht="18.75" hidden="1" x14ac:dyDescent="0.2">
      <c r="A67" s="4" t="s">
        <v>24</v>
      </c>
      <c r="B67" s="2" t="s">
        <v>23</v>
      </c>
      <c r="C67" s="2">
        <v>0</v>
      </c>
      <c r="D67" s="2"/>
      <c r="E67" s="2">
        <v>0</v>
      </c>
      <c r="F67" s="33"/>
    </row>
    <row r="68" spans="1:6" ht="18.75" hidden="1" x14ac:dyDescent="0.2">
      <c r="A68" s="4" t="s">
        <v>25</v>
      </c>
      <c r="B68" s="2" t="s">
        <v>23</v>
      </c>
      <c r="C68" s="2">
        <v>0</v>
      </c>
      <c r="D68" s="2"/>
      <c r="E68" s="2">
        <v>0</v>
      </c>
      <c r="F68" s="33"/>
    </row>
    <row r="69" spans="1:6" ht="18.75" hidden="1" x14ac:dyDescent="0.2">
      <c r="A69" s="4" t="s">
        <v>26</v>
      </c>
      <c r="B69" s="2" t="s">
        <v>23</v>
      </c>
      <c r="C69" s="2">
        <v>0</v>
      </c>
      <c r="D69" s="2"/>
      <c r="E69" s="2">
        <v>0</v>
      </c>
      <c r="F69" s="33"/>
    </row>
    <row r="70" spans="1:6" ht="18.75" hidden="1" x14ac:dyDescent="0.2">
      <c r="A70" s="4" t="s">
        <v>27</v>
      </c>
      <c r="B70" s="2" t="s">
        <v>23</v>
      </c>
      <c r="C70" s="2">
        <v>0</v>
      </c>
      <c r="D70" s="2"/>
      <c r="E70" s="2">
        <v>0</v>
      </c>
      <c r="F70" s="33"/>
    </row>
    <row r="71" spans="1:6" ht="37.5" hidden="1" x14ac:dyDescent="0.2">
      <c r="A71" s="4" t="s">
        <v>28</v>
      </c>
      <c r="B71" s="2" t="s">
        <v>23</v>
      </c>
      <c r="C71" s="2">
        <v>0</v>
      </c>
      <c r="D71" s="2"/>
      <c r="E71" s="2">
        <v>0</v>
      </c>
      <c r="F71" s="33"/>
    </row>
    <row r="72" spans="1:6" ht="37.5" hidden="1" x14ac:dyDescent="0.2">
      <c r="A72" s="4" t="s">
        <v>29</v>
      </c>
      <c r="B72" s="2" t="s">
        <v>23</v>
      </c>
      <c r="C72" s="2">
        <v>0</v>
      </c>
      <c r="D72" s="2"/>
      <c r="E72" s="2">
        <v>0</v>
      </c>
      <c r="F72" s="33"/>
    </row>
    <row r="73" spans="1:6" ht="0.75" hidden="1" customHeight="1" x14ac:dyDescent="0.2">
      <c r="A73" s="4" t="s">
        <v>30</v>
      </c>
      <c r="B73" s="2" t="s">
        <v>31</v>
      </c>
      <c r="C73" s="2">
        <v>0</v>
      </c>
      <c r="D73" s="2"/>
      <c r="E73" s="2">
        <v>0</v>
      </c>
      <c r="F73" s="33"/>
    </row>
    <row r="74" spans="1:6" ht="18.75" hidden="1" x14ac:dyDescent="0.2">
      <c r="A74" s="4" t="s">
        <v>32</v>
      </c>
      <c r="B74" s="2" t="s">
        <v>12</v>
      </c>
      <c r="C74" s="2">
        <v>0</v>
      </c>
      <c r="D74" s="2"/>
      <c r="E74" s="2">
        <v>0</v>
      </c>
      <c r="F74" s="33"/>
    </row>
    <row r="75" spans="1:6" ht="18.75" hidden="1" x14ac:dyDescent="0.2">
      <c r="A75" s="4" t="s">
        <v>33</v>
      </c>
      <c r="B75" s="2" t="s">
        <v>34</v>
      </c>
      <c r="C75" s="2">
        <v>0</v>
      </c>
      <c r="D75" s="2"/>
      <c r="E75" s="2">
        <v>0</v>
      </c>
      <c r="F75" s="33"/>
    </row>
    <row r="76" spans="1:6" ht="56.25" hidden="1" x14ac:dyDescent="0.2">
      <c r="A76" s="4" t="s">
        <v>35</v>
      </c>
      <c r="B76" s="2" t="s">
        <v>14</v>
      </c>
      <c r="C76" s="2">
        <v>0</v>
      </c>
      <c r="D76" s="2"/>
      <c r="E76" s="2">
        <v>0</v>
      </c>
      <c r="F76" s="33"/>
    </row>
    <row r="77" spans="1:6" ht="18.75" hidden="1" x14ac:dyDescent="0.2">
      <c r="A77" s="4" t="s">
        <v>36</v>
      </c>
      <c r="B77" s="2" t="s">
        <v>3</v>
      </c>
      <c r="C77" s="2">
        <v>0</v>
      </c>
      <c r="D77" s="2"/>
      <c r="E77" s="2">
        <v>0</v>
      </c>
      <c r="F77" s="33"/>
    </row>
    <row r="78" spans="1:6" ht="18.75" hidden="1" x14ac:dyDescent="0.2">
      <c r="A78" s="4" t="s">
        <v>37</v>
      </c>
      <c r="B78" s="2" t="s">
        <v>15</v>
      </c>
      <c r="C78" s="2">
        <v>0</v>
      </c>
      <c r="D78" s="2"/>
      <c r="E78" s="2">
        <v>0</v>
      </c>
      <c r="F78" s="33"/>
    </row>
    <row r="79" spans="1:6" ht="18.75" hidden="1" x14ac:dyDescent="0.2">
      <c r="A79" s="4" t="s">
        <v>38</v>
      </c>
      <c r="B79" s="2" t="s">
        <v>15</v>
      </c>
      <c r="C79" s="2">
        <v>0</v>
      </c>
      <c r="D79" s="2"/>
      <c r="E79" s="2">
        <v>0</v>
      </c>
      <c r="F79" s="33"/>
    </row>
    <row r="80" spans="1:6" ht="18.75" hidden="1" x14ac:dyDescent="0.2">
      <c r="A80" s="4" t="s">
        <v>39</v>
      </c>
      <c r="B80" s="2" t="s">
        <v>3</v>
      </c>
      <c r="C80" s="2">
        <v>0</v>
      </c>
      <c r="D80" s="2"/>
      <c r="E80" s="2">
        <v>0</v>
      </c>
      <c r="F80" s="33"/>
    </row>
    <row r="81" spans="1:6" ht="18.75" hidden="1" x14ac:dyDescent="0.2">
      <c r="A81" s="4" t="s">
        <v>40</v>
      </c>
      <c r="B81" s="2" t="s">
        <v>15</v>
      </c>
      <c r="C81" s="2">
        <v>0</v>
      </c>
      <c r="D81" s="2"/>
      <c r="E81" s="2">
        <v>0</v>
      </c>
      <c r="F81" s="33"/>
    </row>
    <row r="82" spans="1:6" ht="75" hidden="1" x14ac:dyDescent="0.2">
      <c r="A82" s="4" t="s">
        <v>64</v>
      </c>
      <c r="B82" s="2" t="s">
        <v>15</v>
      </c>
      <c r="C82" s="2">
        <v>0</v>
      </c>
      <c r="D82" s="2"/>
      <c r="E82" s="2">
        <v>0</v>
      </c>
      <c r="F82" s="33"/>
    </row>
    <row r="83" spans="1:6" ht="47.25" hidden="1" customHeight="1" x14ac:dyDescent="0.2">
      <c r="A83" s="4" t="s">
        <v>41</v>
      </c>
      <c r="B83" s="2" t="s">
        <v>42</v>
      </c>
      <c r="C83" s="2">
        <v>0</v>
      </c>
      <c r="D83" s="2"/>
      <c r="E83" s="2">
        <v>0</v>
      </c>
      <c r="F83" s="33"/>
    </row>
    <row r="84" spans="1:6" ht="18.75" hidden="1" x14ac:dyDescent="0.2">
      <c r="A84" s="4" t="s">
        <v>43</v>
      </c>
      <c r="B84" s="2" t="s">
        <v>44</v>
      </c>
      <c r="C84" s="2">
        <v>0</v>
      </c>
      <c r="D84" s="2"/>
      <c r="E84" s="2">
        <v>0</v>
      </c>
      <c r="F84" s="33"/>
    </row>
    <row r="85" spans="1:6" ht="37.5" hidden="1" x14ac:dyDescent="0.2">
      <c r="A85" s="5" t="s">
        <v>45</v>
      </c>
      <c r="B85" s="2" t="s">
        <v>3</v>
      </c>
      <c r="C85" s="2">
        <v>0</v>
      </c>
      <c r="D85" s="2"/>
      <c r="E85" s="2">
        <v>0</v>
      </c>
      <c r="F85" s="33"/>
    </row>
    <row r="86" spans="1:6" ht="37.5" hidden="1" x14ac:dyDescent="0.2">
      <c r="A86" s="5" t="s">
        <v>46</v>
      </c>
      <c r="B86" s="2" t="s">
        <v>47</v>
      </c>
      <c r="C86" s="25">
        <v>0</v>
      </c>
      <c r="D86" s="25"/>
      <c r="E86" s="25">
        <v>0</v>
      </c>
      <c r="F86" s="33"/>
    </row>
    <row r="87" spans="1:6" ht="18.75" hidden="1" x14ac:dyDescent="0.2">
      <c r="A87" s="11" t="s">
        <v>48</v>
      </c>
      <c r="B87" s="2" t="s">
        <v>15</v>
      </c>
      <c r="C87" s="2">
        <v>0</v>
      </c>
      <c r="D87" s="2"/>
      <c r="E87" s="2">
        <v>0</v>
      </c>
      <c r="F87" s="33"/>
    </row>
    <row r="88" spans="1:6" ht="18.75" hidden="1" x14ac:dyDescent="0.2">
      <c r="A88" s="12" t="s">
        <v>49</v>
      </c>
      <c r="B88" s="2" t="s">
        <v>1</v>
      </c>
      <c r="C88" s="2">
        <v>0</v>
      </c>
      <c r="D88" s="2"/>
      <c r="E88" s="2">
        <v>0</v>
      </c>
      <c r="F88" s="33"/>
    </row>
    <row r="89" spans="1:6" ht="37.5" hidden="1" x14ac:dyDescent="0.2">
      <c r="A89" s="12" t="s">
        <v>50</v>
      </c>
      <c r="B89" s="2" t="s">
        <v>51</v>
      </c>
      <c r="C89" s="2">
        <v>0</v>
      </c>
      <c r="D89" s="2"/>
      <c r="E89" s="2">
        <v>0</v>
      </c>
      <c r="F89" s="33"/>
    </row>
    <row r="90" spans="1:6" ht="18.75" x14ac:dyDescent="0.2">
      <c r="A90" s="13" t="s">
        <v>156</v>
      </c>
      <c r="B90" s="14"/>
      <c r="C90" s="15"/>
      <c r="D90" s="15"/>
      <c r="E90" s="15"/>
      <c r="F90" s="33"/>
    </row>
    <row r="91" spans="1:6" ht="37.5" x14ac:dyDescent="0.2">
      <c r="A91" s="11" t="s">
        <v>93</v>
      </c>
      <c r="B91" s="2" t="s">
        <v>91</v>
      </c>
      <c r="C91" s="2">
        <v>188.6</v>
      </c>
      <c r="D91" s="2">
        <v>188.6</v>
      </c>
      <c r="E91" s="2">
        <v>188.6</v>
      </c>
      <c r="F91" s="33">
        <f t="shared" ref="F77:F140" si="8">E91/D91*100</f>
        <v>100</v>
      </c>
    </row>
    <row r="92" spans="1:6" ht="37.5" x14ac:dyDescent="0.2">
      <c r="A92" s="11" t="s">
        <v>92</v>
      </c>
      <c r="B92" s="2" t="s">
        <v>91</v>
      </c>
      <c r="C92" s="2">
        <v>58.7</v>
      </c>
      <c r="D92" s="2">
        <v>58.7</v>
      </c>
      <c r="E92" s="2">
        <v>58.7</v>
      </c>
      <c r="F92" s="33">
        <f t="shared" si="8"/>
        <v>100</v>
      </c>
    </row>
    <row r="93" spans="1:6" ht="18.75" x14ac:dyDescent="0.2">
      <c r="A93" s="13" t="s">
        <v>157</v>
      </c>
      <c r="B93" s="14"/>
      <c r="C93" s="15"/>
      <c r="D93" s="15"/>
      <c r="E93" s="15"/>
      <c r="F93" s="33"/>
    </row>
    <row r="94" spans="1:6" ht="37.5" x14ac:dyDescent="0.2">
      <c r="A94" s="11" t="s">
        <v>116</v>
      </c>
      <c r="B94" s="2" t="s">
        <v>86</v>
      </c>
      <c r="C94" s="3">
        <v>30100</v>
      </c>
      <c r="D94" s="3">
        <v>591300</v>
      </c>
      <c r="E94" s="3">
        <v>433500</v>
      </c>
      <c r="F94" s="33">
        <f t="shared" si="8"/>
        <v>73.31303906646373</v>
      </c>
    </row>
    <row r="95" spans="1:6" ht="37.5" x14ac:dyDescent="0.2">
      <c r="A95" s="11" t="s">
        <v>62</v>
      </c>
      <c r="B95" s="2" t="s">
        <v>55</v>
      </c>
      <c r="C95" s="3">
        <v>67.3</v>
      </c>
      <c r="D95" s="3">
        <v>1355</v>
      </c>
      <c r="E95" s="3">
        <v>65.8</v>
      </c>
      <c r="F95" s="33"/>
    </row>
    <row r="96" spans="1:6" ht="18.75" x14ac:dyDescent="0.2">
      <c r="A96" s="11" t="s">
        <v>143</v>
      </c>
      <c r="B96" s="2" t="s">
        <v>144</v>
      </c>
      <c r="C96" s="3">
        <v>107.5</v>
      </c>
      <c r="D96" s="3">
        <v>104.9</v>
      </c>
      <c r="E96" s="3">
        <v>111.4</v>
      </c>
      <c r="F96" s="33"/>
    </row>
    <row r="97" spans="1:7" ht="37.5" x14ac:dyDescent="0.2">
      <c r="A97" s="11" t="s">
        <v>121</v>
      </c>
      <c r="B97" s="2"/>
      <c r="C97" s="3"/>
      <c r="D97" s="3"/>
      <c r="E97" s="3"/>
      <c r="F97" s="33"/>
    </row>
    <row r="98" spans="1:7" ht="37.5" x14ac:dyDescent="0.2">
      <c r="A98" s="12" t="s">
        <v>94</v>
      </c>
      <c r="B98" s="2" t="s">
        <v>95</v>
      </c>
      <c r="C98" s="3">
        <v>13845</v>
      </c>
      <c r="D98" s="3">
        <v>532700</v>
      </c>
      <c r="E98" s="3">
        <v>381300</v>
      </c>
      <c r="F98" s="33">
        <f t="shared" si="8"/>
        <v>71.578749765346345</v>
      </c>
    </row>
    <row r="99" spans="1:7" ht="37.5" x14ac:dyDescent="0.2">
      <c r="A99" s="12" t="s">
        <v>63</v>
      </c>
      <c r="B99" s="2" t="s">
        <v>95</v>
      </c>
      <c r="C99" s="3">
        <v>3679</v>
      </c>
      <c r="D99" s="3">
        <v>37242</v>
      </c>
      <c r="E99" s="3">
        <v>46070</v>
      </c>
      <c r="F99" s="33">
        <f t="shared" si="8"/>
        <v>123.70441974115248</v>
      </c>
    </row>
    <row r="100" spans="1:7" ht="18.75" x14ac:dyDescent="0.2">
      <c r="A100" s="12" t="s">
        <v>96</v>
      </c>
      <c r="B100" s="2"/>
      <c r="C100" s="3"/>
      <c r="D100" s="3"/>
      <c r="E100" s="3"/>
      <c r="F100" s="33"/>
    </row>
    <row r="101" spans="1:7" ht="37.5" x14ac:dyDescent="0.2">
      <c r="A101" s="11" t="s">
        <v>97</v>
      </c>
      <c r="B101" s="2" t="s">
        <v>95</v>
      </c>
      <c r="C101" s="3">
        <v>0</v>
      </c>
      <c r="D101" s="3">
        <v>23189</v>
      </c>
      <c r="E101" s="3">
        <v>22000</v>
      </c>
      <c r="F101" s="33">
        <f t="shared" si="8"/>
        <v>94.872568890422187</v>
      </c>
    </row>
    <row r="102" spans="1:7" ht="37.5" x14ac:dyDescent="0.2">
      <c r="A102" s="11" t="s">
        <v>98</v>
      </c>
      <c r="B102" s="2" t="s">
        <v>95</v>
      </c>
      <c r="C102" s="3">
        <v>3679</v>
      </c>
      <c r="D102" s="3">
        <v>14036</v>
      </c>
      <c r="E102" s="3">
        <v>24100</v>
      </c>
      <c r="F102" s="33">
        <f t="shared" si="8"/>
        <v>171.70133941293818</v>
      </c>
    </row>
    <row r="103" spans="1:7" ht="18.75" x14ac:dyDescent="0.2">
      <c r="A103" s="11" t="s">
        <v>99</v>
      </c>
      <c r="B103" s="2"/>
      <c r="C103" s="10"/>
      <c r="D103" s="10"/>
      <c r="E103" s="10"/>
      <c r="F103" s="33"/>
    </row>
    <row r="104" spans="1:7" ht="37.5" x14ac:dyDescent="0.2">
      <c r="A104" s="12" t="s">
        <v>100</v>
      </c>
      <c r="B104" s="2" t="s">
        <v>95</v>
      </c>
      <c r="C104" s="3">
        <v>405</v>
      </c>
      <c r="D104" s="3">
        <v>0</v>
      </c>
      <c r="E104" s="3">
        <v>15600</v>
      </c>
      <c r="F104" s="33"/>
    </row>
    <row r="105" spans="1:7" ht="37.5" x14ac:dyDescent="0.2">
      <c r="A105" s="12" t="s">
        <v>117</v>
      </c>
      <c r="B105" s="2" t="s">
        <v>95</v>
      </c>
      <c r="C105" s="3">
        <v>2618</v>
      </c>
      <c r="D105" s="3">
        <v>825</v>
      </c>
      <c r="E105" s="3">
        <v>77000</v>
      </c>
      <c r="F105" s="33">
        <f t="shared" si="8"/>
        <v>9333.3333333333321</v>
      </c>
    </row>
    <row r="106" spans="1:7" ht="37.5" x14ac:dyDescent="0.2">
      <c r="A106" s="12" t="s">
        <v>101</v>
      </c>
      <c r="B106" s="2" t="s">
        <v>95</v>
      </c>
      <c r="C106" s="3">
        <v>656</v>
      </c>
      <c r="D106" s="3">
        <v>825</v>
      </c>
      <c r="E106" s="3">
        <v>77000</v>
      </c>
      <c r="F106" s="33">
        <f t="shared" si="8"/>
        <v>9333.3333333333321</v>
      </c>
      <c r="G106" s="52"/>
    </row>
    <row r="107" spans="1:7" ht="37.5" x14ac:dyDescent="0.2">
      <c r="A107" s="12" t="s">
        <v>102</v>
      </c>
      <c r="B107" s="2" t="s">
        <v>86</v>
      </c>
      <c r="C107" s="3">
        <v>526999</v>
      </c>
      <c r="D107" s="32">
        <v>558111</v>
      </c>
      <c r="E107" s="49">
        <v>563540</v>
      </c>
      <c r="F107" s="33">
        <f t="shared" si="8"/>
        <v>100.97274556495034</v>
      </c>
      <c r="G107" s="52"/>
    </row>
    <row r="108" spans="1:7" ht="37.5" x14ac:dyDescent="0.2">
      <c r="A108" s="12" t="s">
        <v>103</v>
      </c>
      <c r="B108" s="2" t="s">
        <v>86</v>
      </c>
      <c r="C108" s="50">
        <v>36045</v>
      </c>
      <c r="D108" s="35">
        <v>15737</v>
      </c>
      <c r="E108" s="49">
        <v>427370</v>
      </c>
      <c r="F108" s="33">
        <f t="shared" si="8"/>
        <v>2715.7018491453264</v>
      </c>
      <c r="G108" s="51"/>
    </row>
    <row r="109" spans="1:7" ht="37.5" x14ac:dyDescent="0.2">
      <c r="A109" s="12" t="s">
        <v>104</v>
      </c>
      <c r="B109" s="2" t="s">
        <v>56</v>
      </c>
      <c r="C109" s="49">
        <v>57.6</v>
      </c>
      <c r="D109" s="35">
        <v>58.2</v>
      </c>
      <c r="E109" s="49">
        <v>59</v>
      </c>
      <c r="F109" s="33"/>
      <c r="G109" s="51"/>
    </row>
    <row r="110" spans="1:7" ht="37.5" x14ac:dyDescent="0.2">
      <c r="A110" s="13" t="s">
        <v>158</v>
      </c>
      <c r="B110" s="14"/>
      <c r="C110" s="15"/>
      <c r="D110" s="15"/>
      <c r="E110" s="15"/>
      <c r="F110" s="33"/>
    </row>
    <row r="111" spans="1:7" ht="40.5" customHeight="1" x14ac:dyDescent="0.2">
      <c r="A111" s="22" t="s">
        <v>78</v>
      </c>
      <c r="B111" s="32" t="s">
        <v>61</v>
      </c>
      <c r="C111" s="39">
        <v>9</v>
      </c>
      <c r="D111" s="39">
        <v>8</v>
      </c>
      <c r="E111" s="40">
        <v>8</v>
      </c>
      <c r="F111" s="33">
        <f t="shared" si="8"/>
        <v>100</v>
      </c>
    </row>
    <row r="112" spans="1:7" ht="56.25" x14ac:dyDescent="0.2">
      <c r="A112" s="22" t="s">
        <v>80</v>
      </c>
      <c r="B112" s="41" t="s">
        <v>105</v>
      </c>
      <c r="C112" s="39">
        <v>158</v>
      </c>
      <c r="D112" s="40">
        <v>156</v>
      </c>
      <c r="E112" s="40">
        <v>157</v>
      </c>
      <c r="F112" s="33">
        <f t="shared" si="8"/>
        <v>100.64102564102564</v>
      </c>
    </row>
    <row r="113" spans="1:6" ht="37.5" x14ac:dyDescent="0.2">
      <c r="A113" s="22" t="s">
        <v>79</v>
      </c>
      <c r="B113" s="32" t="s">
        <v>86</v>
      </c>
      <c r="C113" s="42">
        <v>135432</v>
      </c>
      <c r="D113" s="37">
        <v>138631</v>
      </c>
      <c r="E113" s="53">
        <v>140563</v>
      </c>
      <c r="F113" s="33">
        <f t="shared" si="8"/>
        <v>101.39362768789088</v>
      </c>
    </row>
    <row r="114" spans="1:6" ht="23.25" customHeight="1" x14ac:dyDescent="0.2">
      <c r="A114" s="22"/>
      <c r="B114" s="32" t="s">
        <v>82</v>
      </c>
      <c r="C114" s="42">
        <v>102.7</v>
      </c>
      <c r="D114" s="42">
        <f>D113/C113*100</f>
        <v>102.36207100242187</v>
      </c>
      <c r="E114" s="42">
        <f>E113/D113*100</f>
        <v>101.39362768789088</v>
      </c>
      <c r="F114" s="33"/>
    </row>
    <row r="115" spans="1:6" ht="18.75" x14ac:dyDescent="0.2">
      <c r="A115" s="13" t="s">
        <v>159</v>
      </c>
      <c r="B115" s="14"/>
      <c r="C115" s="16"/>
      <c r="D115" s="16"/>
      <c r="E115" s="17"/>
      <c r="F115" s="33"/>
    </row>
    <row r="116" spans="1:6" s="29" customFormat="1" ht="37.5" x14ac:dyDescent="0.2">
      <c r="A116" s="11" t="s">
        <v>119</v>
      </c>
      <c r="B116" s="2" t="s">
        <v>52</v>
      </c>
      <c r="C116" s="28">
        <f>C117-C118</f>
        <v>-8058</v>
      </c>
      <c r="D116" s="28">
        <v>366</v>
      </c>
      <c r="E116" s="28">
        <v>373</v>
      </c>
      <c r="F116" s="33">
        <f t="shared" si="8"/>
        <v>101.91256830601093</v>
      </c>
    </row>
    <row r="117" spans="1:6" ht="18.75" x14ac:dyDescent="0.2">
      <c r="A117" s="11" t="s">
        <v>106</v>
      </c>
      <c r="B117" s="2" t="s">
        <v>52</v>
      </c>
      <c r="C117" s="23">
        <v>0</v>
      </c>
      <c r="D117" s="23">
        <v>366</v>
      </c>
      <c r="E117" s="27">
        <v>373</v>
      </c>
      <c r="F117" s="33">
        <f t="shared" si="8"/>
        <v>101.91256830601093</v>
      </c>
    </row>
    <row r="118" spans="1:6" ht="18.75" x14ac:dyDescent="0.2">
      <c r="A118" s="11" t="s">
        <v>122</v>
      </c>
      <c r="B118" s="2" t="s">
        <v>52</v>
      </c>
      <c r="C118" s="23">
        <v>8058</v>
      </c>
      <c r="D118" s="37">
        <v>0</v>
      </c>
      <c r="E118" s="55">
        <v>0</v>
      </c>
      <c r="F118" s="33"/>
    </row>
    <row r="119" spans="1:6" ht="18.75" x14ac:dyDescent="0.2">
      <c r="A119" s="44" t="s">
        <v>160</v>
      </c>
      <c r="B119" s="45"/>
      <c r="C119" s="46"/>
      <c r="D119" s="46"/>
      <c r="E119" s="47"/>
      <c r="F119" s="33"/>
    </row>
    <row r="120" spans="1:6" ht="39" x14ac:dyDescent="0.2">
      <c r="A120" s="48" t="s">
        <v>145</v>
      </c>
      <c r="B120" s="32" t="s">
        <v>146</v>
      </c>
      <c r="C120" s="58">
        <v>173578.1</v>
      </c>
      <c r="D120" s="58">
        <v>209453.19999999998</v>
      </c>
      <c r="E120" s="59">
        <v>209655.3</v>
      </c>
      <c r="F120" s="33">
        <f t="shared" si="8"/>
        <v>100.09648933508774</v>
      </c>
    </row>
    <row r="121" spans="1:6" ht="18.75" x14ac:dyDescent="0.2">
      <c r="A121" s="22" t="s">
        <v>147</v>
      </c>
      <c r="B121" s="32" t="s">
        <v>146</v>
      </c>
      <c r="C121" s="58">
        <v>46857.3</v>
      </c>
      <c r="D121" s="58">
        <v>39263.4</v>
      </c>
      <c r="E121" s="58">
        <v>46286</v>
      </c>
      <c r="F121" s="33">
        <f t="shared" si="8"/>
        <v>117.88586826408309</v>
      </c>
    </row>
    <row r="122" spans="1:6" ht="18.75" x14ac:dyDescent="0.2">
      <c r="A122" s="22" t="s">
        <v>149</v>
      </c>
      <c r="B122" s="32" t="s">
        <v>146</v>
      </c>
      <c r="C122" s="58">
        <v>34964.800000000003</v>
      </c>
      <c r="D122" s="59">
        <v>33926.6</v>
      </c>
      <c r="E122" s="59">
        <v>41612.6</v>
      </c>
      <c r="F122" s="33">
        <f t="shared" si="8"/>
        <v>122.65479004674798</v>
      </c>
    </row>
    <row r="123" spans="1:6" ht="18.75" x14ac:dyDescent="0.2">
      <c r="A123" s="22" t="s">
        <v>148</v>
      </c>
      <c r="B123" s="32" t="s">
        <v>146</v>
      </c>
      <c r="C123" s="58">
        <v>11892.5</v>
      </c>
      <c r="D123" s="59">
        <v>5336.8</v>
      </c>
      <c r="E123" s="59">
        <v>4673.3999999999996</v>
      </c>
      <c r="F123" s="33">
        <f t="shared" si="8"/>
        <v>87.569329935541887</v>
      </c>
    </row>
    <row r="124" spans="1:6" ht="18.75" x14ac:dyDescent="0.2">
      <c r="A124" s="22" t="s">
        <v>150</v>
      </c>
      <c r="B124" s="32" t="s">
        <v>146</v>
      </c>
      <c r="C124" s="58">
        <v>126720.8</v>
      </c>
      <c r="D124" s="59">
        <v>170189.8</v>
      </c>
      <c r="E124" s="59">
        <v>163369.29999999999</v>
      </c>
      <c r="F124" s="33">
        <f t="shared" si="8"/>
        <v>95.992415526664928</v>
      </c>
    </row>
    <row r="125" spans="1:6" ht="39" x14ac:dyDescent="0.2">
      <c r="A125" s="48" t="s">
        <v>163</v>
      </c>
      <c r="B125" s="32" t="s">
        <v>146</v>
      </c>
      <c r="C125" s="58">
        <v>171174.39999999999</v>
      </c>
      <c r="D125" s="59">
        <v>207518</v>
      </c>
      <c r="E125" s="59">
        <v>205282.6</v>
      </c>
      <c r="F125" s="33">
        <f t="shared" si="8"/>
        <v>98.922792239709338</v>
      </c>
    </row>
    <row r="126" spans="1:6" ht="23.25" customHeight="1" x14ac:dyDescent="0.2">
      <c r="A126" s="48" t="s">
        <v>164</v>
      </c>
      <c r="B126" s="32" t="s">
        <v>146</v>
      </c>
      <c r="C126" s="58">
        <v>2403.7000000000116</v>
      </c>
      <c r="D126" s="58">
        <v>1935.1999999999825</v>
      </c>
      <c r="E126" s="59">
        <v>4372.7</v>
      </c>
      <c r="F126" s="33">
        <f t="shared" si="8"/>
        <v>225.95597354278829</v>
      </c>
    </row>
    <row r="127" spans="1:6" ht="41.25" customHeight="1" x14ac:dyDescent="0.2">
      <c r="A127" s="48" t="s">
        <v>151</v>
      </c>
      <c r="B127" s="32" t="s">
        <v>146</v>
      </c>
      <c r="C127" s="58">
        <v>0</v>
      </c>
      <c r="D127" s="60">
        <v>0</v>
      </c>
      <c r="E127" s="60">
        <v>0</v>
      </c>
      <c r="F127" s="33"/>
    </row>
    <row r="128" spans="1:6" ht="18.75" x14ac:dyDescent="0.2">
      <c r="A128" s="13" t="s">
        <v>161</v>
      </c>
      <c r="B128" s="14"/>
      <c r="C128" s="15"/>
      <c r="D128" s="15"/>
      <c r="E128" s="15"/>
      <c r="F128" s="33"/>
    </row>
    <row r="129" spans="1:6" ht="18.75" x14ac:dyDescent="0.2">
      <c r="A129" s="12" t="s">
        <v>142</v>
      </c>
      <c r="B129" s="2" t="s">
        <v>105</v>
      </c>
      <c r="C129" s="30">
        <v>3100</v>
      </c>
      <c r="D129" s="38">
        <v>3100</v>
      </c>
      <c r="E129" s="38">
        <v>3100</v>
      </c>
      <c r="F129" s="33">
        <f t="shared" si="8"/>
        <v>100</v>
      </c>
    </row>
    <row r="130" spans="1:6" ht="18.75" x14ac:dyDescent="0.2">
      <c r="A130" s="12" t="s">
        <v>107</v>
      </c>
      <c r="B130" s="2" t="s">
        <v>105</v>
      </c>
      <c r="C130" s="30">
        <v>3205</v>
      </c>
      <c r="D130" s="38">
        <v>3200</v>
      </c>
      <c r="E130" s="38">
        <v>3195</v>
      </c>
      <c r="F130" s="33">
        <f t="shared" si="8"/>
        <v>99.84375</v>
      </c>
    </row>
    <row r="131" spans="1:6" ht="45" customHeight="1" x14ac:dyDescent="0.2">
      <c r="A131" s="12" t="s">
        <v>134</v>
      </c>
      <c r="B131" s="2" t="s">
        <v>105</v>
      </c>
      <c r="C131" s="30">
        <v>131</v>
      </c>
      <c r="D131" s="38">
        <v>63</v>
      </c>
      <c r="E131" s="38">
        <v>58</v>
      </c>
      <c r="F131" s="33">
        <f t="shared" si="8"/>
        <v>92.063492063492063</v>
      </c>
    </row>
    <row r="132" spans="1:6" ht="21" customHeight="1" x14ac:dyDescent="0.2">
      <c r="A132" s="12" t="s">
        <v>127</v>
      </c>
      <c r="B132" s="2" t="s">
        <v>105</v>
      </c>
      <c r="C132" s="38">
        <v>162</v>
      </c>
      <c r="D132" s="38">
        <v>159</v>
      </c>
      <c r="E132" s="38">
        <v>157</v>
      </c>
      <c r="F132" s="33">
        <f t="shared" si="8"/>
        <v>98.742138364779876</v>
      </c>
    </row>
    <row r="133" spans="1:6" ht="18.75" x14ac:dyDescent="0.2">
      <c r="A133" s="12" t="s">
        <v>135</v>
      </c>
      <c r="B133" s="2" t="s">
        <v>56</v>
      </c>
      <c r="C133" s="24">
        <f t="shared" ref="C133:D133" si="9">C131/C129*100</f>
        <v>4.225806451612903</v>
      </c>
      <c r="D133" s="24">
        <f t="shared" si="9"/>
        <v>2.032258064516129</v>
      </c>
      <c r="E133" s="36">
        <f t="shared" ref="E133" si="10">E131/E129*100</f>
        <v>1.870967741935484</v>
      </c>
      <c r="F133" s="33"/>
    </row>
    <row r="134" spans="1:6" ht="18.75" x14ac:dyDescent="0.2">
      <c r="A134" s="12" t="s">
        <v>141</v>
      </c>
      <c r="B134" s="2" t="s">
        <v>136</v>
      </c>
      <c r="C134" s="24">
        <f t="shared" ref="C134:D134" si="11">C132/C129*100</f>
        <v>5.2258064516129039</v>
      </c>
      <c r="D134" s="24">
        <f t="shared" si="11"/>
        <v>5.129032258064516</v>
      </c>
      <c r="E134" s="36">
        <f t="shared" ref="E134" si="12">E132/E129*100</f>
        <v>5.064516129032258</v>
      </c>
      <c r="F134" s="33"/>
    </row>
    <row r="135" spans="1:6" ht="42" customHeight="1" x14ac:dyDescent="0.2">
      <c r="A135" s="12" t="s">
        <v>120</v>
      </c>
      <c r="B135" s="2" t="s">
        <v>105</v>
      </c>
      <c r="C135" s="30">
        <v>1217</v>
      </c>
      <c r="D135" s="30">
        <v>1124</v>
      </c>
      <c r="E135" s="30">
        <v>1010</v>
      </c>
      <c r="F135" s="33">
        <f t="shared" si="8"/>
        <v>89.857651245551608</v>
      </c>
    </row>
    <row r="136" spans="1:6" ht="37.5" x14ac:dyDescent="0.2">
      <c r="A136" s="12" t="s">
        <v>109</v>
      </c>
      <c r="B136" s="7" t="s">
        <v>110</v>
      </c>
      <c r="C136" s="26">
        <f>C138/C135/12*1000</f>
        <v>28622.295261572173</v>
      </c>
      <c r="D136" s="26">
        <f>D138/D135/12*1000</f>
        <v>29359.430604982208</v>
      </c>
      <c r="E136" s="26">
        <f t="shared" ref="E136" si="13">E138/E135/12*1000</f>
        <v>31683.168316831681</v>
      </c>
      <c r="F136" s="33">
        <f t="shared" si="8"/>
        <v>107.91479147914791</v>
      </c>
    </row>
    <row r="137" spans="1:6" ht="18.75" x14ac:dyDescent="0.2">
      <c r="A137" s="12"/>
      <c r="B137" s="7" t="s">
        <v>82</v>
      </c>
      <c r="C137" s="23">
        <v>109.1</v>
      </c>
      <c r="D137" s="23">
        <f>D136/C136*100</f>
        <v>102.57538864955984</v>
      </c>
      <c r="E137" s="23">
        <f t="shared" ref="E137" si="14">E136/D136*100</f>
        <v>107.91479147914791</v>
      </c>
      <c r="F137" s="33"/>
    </row>
    <row r="138" spans="1:6" ht="42.75" customHeight="1" x14ac:dyDescent="0.2">
      <c r="A138" s="11" t="s">
        <v>108</v>
      </c>
      <c r="B138" s="2" t="s">
        <v>52</v>
      </c>
      <c r="C138" s="3">
        <v>418000</v>
      </c>
      <c r="D138" s="3">
        <v>396000</v>
      </c>
      <c r="E138" s="3">
        <v>384000</v>
      </c>
      <c r="F138" s="33">
        <f t="shared" si="8"/>
        <v>96.969696969696969</v>
      </c>
    </row>
    <row r="139" spans="1:6" ht="37.5" x14ac:dyDescent="0.2">
      <c r="A139" s="12" t="s">
        <v>111</v>
      </c>
      <c r="B139" s="7" t="s">
        <v>110</v>
      </c>
      <c r="C139" s="3">
        <v>29347</v>
      </c>
      <c r="D139" s="3">
        <v>31009</v>
      </c>
      <c r="E139" s="3">
        <v>33796</v>
      </c>
      <c r="F139" s="33">
        <f t="shared" si="8"/>
        <v>108.98771324454191</v>
      </c>
    </row>
    <row r="140" spans="1:6" ht="18.75" x14ac:dyDescent="0.2">
      <c r="A140" s="12"/>
      <c r="B140" s="7" t="s">
        <v>82</v>
      </c>
      <c r="C140" s="3">
        <v>107.8</v>
      </c>
      <c r="D140" s="3">
        <f>D139/C139*100</f>
        <v>105.66327052168876</v>
      </c>
      <c r="E140" s="3">
        <f t="shared" ref="E140" si="15">E139/D139*100</f>
        <v>108.98771324454191</v>
      </c>
      <c r="F140" s="33"/>
    </row>
    <row r="141" spans="1:6" ht="37.5" x14ac:dyDescent="0.2">
      <c r="A141" s="12" t="s">
        <v>112</v>
      </c>
      <c r="B141" s="32" t="s">
        <v>110</v>
      </c>
      <c r="C141" s="35">
        <v>11027</v>
      </c>
      <c r="D141" s="35">
        <v>11280</v>
      </c>
      <c r="E141" s="56">
        <v>13127</v>
      </c>
      <c r="F141" s="33">
        <f t="shared" ref="F141:F148" si="16">E141/D141*100</f>
        <v>116.3741134751773</v>
      </c>
    </row>
    <row r="142" spans="1:6" ht="30.75" customHeight="1" x14ac:dyDescent="0.2">
      <c r="A142" s="13" t="s">
        <v>162</v>
      </c>
      <c r="B142" s="18"/>
      <c r="C142" s="15"/>
      <c r="D142" s="15"/>
      <c r="E142" s="15"/>
      <c r="F142" s="33"/>
    </row>
    <row r="143" spans="1:6" ht="37.5" x14ac:dyDescent="0.2">
      <c r="A143" s="12" t="s">
        <v>57</v>
      </c>
      <c r="B143" s="7" t="s">
        <v>86</v>
      </c>
      <c r="C143" s="3">
        <v>341200</v>
      </c>
      <c r="D143" s="3">
        <v>383457</v>
      </c>
      <c r="E143" s="3">
        <v>412672</v>
      </c>
      <c r="F143" s="33">
        <f t="shared" si="16"/>
        <v>107.61884644171316</v>
      </c>
    </row>
    <row r="144" spans="1:6" ht="37.5" x14ac:dyDescent="0.2">
      <c r="A144" s="12" t="s">
        <v>113</v>
      </c>
      <c r="B144" s="7" t="s">
        <v>88</v>
      </c>
      <c r="C144" s="27">
        <v>103.7</v>
      </c>
      <c r="D144" s="27">
        <f>D143/C143/D145*10000</f>
        <v>104.06001693369805</v>
      </c>
      <c r="E144" s="27">
        <f>E143/D143/E145*10000</f>
        <v>92.774867622166511</v>
      </c>
      <c r="F144" s="33"/>
    </row>
    <row r="145" spans="1:6" ht="18.75" x14ac:dyDescent="0.2">
      <c r="A145" s="11" t="s">
        <v>58</v>
      </c>
      <c r="B145" s="7" t="s">
        <v>56</v>
      </c>
      <c r="C145" s="27">
        <v>104</v>
      </c>
      <c r="D145" s="27">
        <v>108</v>
      </c>
      <c r="E145" s="27">
        <v>116</v>
      </c>
      <c r="F145" s="33"/>
    </row>
    <row r="146" spans="1:6" ht="37.5" x14ac:dyDescent="0.2">
      <c r="A146" s="12" t="s">
        <v>59</v>
      </c>
      <c r="B146" s="7" t="s">
        <v>86</v>
      </c>
      <c r="C146" s="35">
        <v>21816</v>
      </c>
      <c r="D146" s="54">
        <v>22719</v>
      </c>
      <c r="E146" s="35">
        <v>23913</v>
      </c>
      <c r="F146" s="33">
        <f t="shared" si="16"/>
        <v>105.25551300673446</v>
      </c>
    </row>
    <row r="147" spans="1:6" ht="37.5" x14ac:dyDescent="0.2">
      <c r="A147" s="12" t="s">
        <v>114</v>
      </c>
      <c r="B147" s="7" t="s">
        <v>88</v>
      </c>
      <c r="C147" s="33">
        <v>102.2</v>
      </c>
      <c r="D147" s="33">
        <f>D146/C146/D148*10000</f>
        <v>101.40132805880393</v>
      </c>
      <c r="E147" s="33">
        <f>E146/C146/E148*10000</f>
        <v>104.39258211535439</v>
      </c>
      <c r="F147" s="33"/>
    </row>
    <row r="148" spans="1:6" ht="18.75" x14ac:dyDescent="0.2">
      <c r="A148" s="11" t="s">
        <v>60</v>
      </c>
      <c r="B148" s="7" t="s">
        <v>56</v>
      </c>
      <c r="C148" s="33">
        <v>103.3</v>
      </c>
      <c r="D148" s="33">
        <v>102.7</v>
      </c>
      <c r="E148" s="33">
        <v>105</v>
      </c>
      <c r="F148" s="33"/>
    </row>
  </sheetData>
  <mergeCells count="10">
    <mergeCell ref="A2:F2"/>
    <mergeCell ref="A3:F3"/>
    <mergeCell ref="A4:F4"/>
    <mergeCell ref="A7:A10"/>
    <mergeCell ref="B7:B10"/>
    <mergeCell ref="C8:C10"/>
    <mergeCell ref="A5:F5"/>
    <mergeCell ref="D7:D10"/>
    <mergeCell ref="E7:E10"/>
    <mergeCell ref="F7:F10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1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Наталья</cp:lastModifiedBy>
  <cp:lastPrinted>2022-11-09T11:17:28Z</cp:lastPrinted>
  <dcterms:created xsi:type="dcterms:W3CDTF">2013-05-25T16:45:04Z</dcterms:created>
  <dcterms:modified xsi:type="dcterms:W3CDTF">2023-03-16T06:21:50Z</dcterms:modified>
</cp:coreProperties>
</file>