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5570" windowHeight="12270"/>
  </bookViews>
  <sheets>
    <sheet name="доходы" sheetId="5" r:id="rId1"/>
  </sheets>
  <definedNames>
    <definedName name="_xlnm.Print_Titles" localSheetId="0">доходы!$3:$3</definedName>
    <definedName name="_xlnm.Print_Area" localSheetId="0">доходы!$B$1:$L$68</definedName>
  </definedNames>
  <calcPr calcId="144525"/>
</workbook>
</file>

<file path=xl/calcChain.xml><?xml version="1.0" encoding="utf-8"?>
<calcChain xmlns="http://schemas.openxmlformats.org/spreadsheetml/2006/main">
  <c r="L4" i="5" l="1"/>
  <c r="J67" i="5"/>
  <c r="K67" i="5"/>
  <c r="L57" i="5"/>
  <c r="K55" i="5"/>
  <c r="J55" i="5"/>
  <c r="J48" i="5"/>
  <c r="L48" i="5" s="1"/>
  <c r="K48" i="5"/>
  <c r="J39" i="5"/>
  <c r="K39" i="5"/>
  <c r="J33" i="5"/>
  <c r="J32" i="5" s="1"/>
  <c r="J34" i="5"/>
  <c r="K34" i="5"/>
  <c r="L31" i="5"/>
  <c r="J26" i="5"/>
  <c r="K26" i="5"/>
  <c r="J24" i="5"/>
  <c r="K24" i="5"/>
  <c r="L8" i="5"/>
  <c r="L6" i="5"/>
  <c r="L9" i="5"/>
  <c r="L10" i="5"/>
  <c r="L11" i="5"/>
  <c r="L13" i="5"/>
  <c r="L14" i="5"/>
  <c r="L15" i="5"/>
  <c r="L17" i="5"/>
  <c r="L19" i="5"/>
  <c r="L20" i="5"/>
  <c r="L21" i="5"/>
  <c r="L23" i="5"/>
  <c r="L25" i="5"/>
  <c r="L27" i="5"/>
  <c r="L28" i="5"/>
  <c r="L29" i="5"/>
  <c r="L30" i="5"/>
  <c r="L34" i="5"/>
  <c r="L35" i="5"/>
  <c r="L36" i="5"/>
  <c r="L37" i="5"/>
  <c r="L38" i="5"/>
  <c r="L40" i="5"/>
  <c r="L41" i="5"/>
  <c r="L42" i="5"/>
  <c r="L43" i="5"/>
  <c r="L44" i="5"/>
  <c r="L45" i="5"/>
  <c r="L46" i="5"/>
  <c r="L47" i="5"/>
  <c r="L49" i="5"/>
  <c r="L50" i="5"/>
  <c r="L51" i="5"/>
  <c r="L52" i="5"/>
  <c r="L53" i="5"/>
  <c r="L54" i="5"/>
  <c r="L56" i="5"/>
  <c r="L58" i="5"/>
  <c r="L59" i="5"/>
  <c r="L60" i="5"/>
  <c r="L61" i="5"/>
  <c r="L62" i="5"/>
  <c r="L63" i="5"/>
  <c r="L64" i="5"/>
  <c r="L65" i="5"/>
  <c r="L66" i="5"/>
  <c r="J22" i="5"/>
  <c r="K22" i="5"/>
  <c r="J18" i="5"/>
  <c r="K18" i="5"/>
  <c r="J12" i="5"/>
  <c r="K12" i="5"/>
  <c r="J7" i="5"/>
  <c r="K7" i="5"/>
  <c r="J5" i="5"/>
  <c r="K5" i="5"/>
  <c r="E4" i="5"/>
  <c r="E67" i="5" s="1"/>
  <c r="E26" i="5"/>
  <c r="E48" i="5"/>
  <c r="F48" i="5"/>
  <c r="G48" i="5"/>
  <c r="H48" i="5"/>
  <c r="I48" i="5"/>
  <c r="D48" i="5"/>
  <c r="K33" i="5" l="1"/>
  <c r="K32" i="5" s="1"/>
  <c r="K4" i="5"/>
  <c r="F39" i="5"/>
  <c r="E39" i="5"/>
  <c r="E64" i="5"/>
  <c r="E32" i="5" l="1"/>
  <c r="F33" i="5"/>
  <c r="F32" i="5" s="1"/>
  <c r="F67" i="5" s="1"/>
  <c r="D16" i="5" l="1"/>
  <c r="G16" i="5"/>
  <c r="L16" i="5" s="1"/>
  <c r="H16" i="5"/>
  <c r="I16" i="5"/>
  <c r="J16" i="5"/>
  <c r="J4" i="5" s="1"/>
  <c r="J60" i="5" l="1"/>
  <c r="G55" i="5"/>
  <c r="L55" i="5" s="1"/>
  <c r="H55" i="5"/>
  <c r="I55" i="5"/>
  <c r="D55" i="5"/>
  <c r="G34" i="5"/>
  <c r="H34" i="5"/>
  <c r="I34" i="5"/>
  <c r="D34" i="5"/>
  <c r="G60" i="5" l="1"/>
  <c r="H60" i="5"/>
  <c r="I60" i="5"/>
  <c r="D60" i="5"/>
  <c r="G62" i="5" l="1"/>
  <c r="H62" i="5"/>
  <c r="I62" i="5"/>
  <c r="J62" i="5"/>
  <c r="D62" i="5"/>
  <c r="G39" i="5"/>
  <c r="L39" i="5" s="1"/>
  <c r="H39" i="5"/>
  <c r="I39" i="5"/>
  <c r="D39" i="5"/>
  <c r="J31" i="5"/>
  <c r="G29" i="5"/>
  <c r="H29" i="5"/>
  <c r="I29" i="5"/>
  <c r="J29" i="5"/>
  <c r="D29" i="5"/>
  <c r="G26" i="5"/>
  <c r="H26" i="5"/>
  <c r="I26" i="5"/>
  <c r="D26" i="5"/>
  <c r="G24" i="5"/>
  <c r="L24" i="5" s="1"/>
  <c r="H24" i="5"/>
  <c r="I24" i="5"/>
  <c r="D24" i="5"/>
  <c r="G22" i="5"/>
  <c r="H22" i="5"/>
  <c r="I22" i="5"/>
  <c r="D22" i="5"/>
  <c r="G18" i="5"/>
  <c r="H18" i="5"/>
  <c r="I18" i="5"/>
  <c r="D18" i="5"/>
  <c r="G12" i="5"/>
  <c r="L12" i="5" s="1"/>
  <c r="H12" i="5"/>
  <c r="I12" i="5"/>
  <c r="D12" i="5"/>
  <c r="G7" i="5"/>
  <c r="L7" i="5" s="1"/>
  <c r="H7" i="5"/>
  <c r="I7" i="5"/>
  <c r="D7" i="5"/>
  <c r="G5" i="5"/>
  <c r="L5" i="5" s="1"/>
  <c r="H5" i="5"/>
  <c r="I5" i="5"/>
  <c r="D5" i="5"/>
  <c r="L18" i="5" l="1"/>
  <c r="L26" i="5"/>
  <c r="L22" i="5"/>
  <c r="G33" i="5"/>
  <c r="G32" i="5" s="1"/>
  <c r="G4" i="5"/>
  <c r="M56" i="5"/>
  <c r="D4" i="5"/>
  <c r="M50" i="5"/>
  <c r="M30" i="5"/>
  <c r="M26" i="5"/>
  <c r="I4" i="5"/>
  <c r="H4" i="5"/>
  <c r="M63" i="5"/>
  <c r="I33" i="5"/>
  <c r="I32" i="5" s="1"/>
  <c r="H33" i="5"/>
  <c r="H32" i="5" s="1"/>
  <c r="D33" i="5"/>
  <c r="M35" i="5"/>
  <c r="M24" i="5"/>
  <c r="M22" i="5"/>
  <c r="M18" i="5"/>
  <c r="M16" i="5"/>
  <c r="M12" i="5"/>
  <c r="M7" i="5"/>
  <c r="M5" i="5"/>
  <c r="M6" i="5"/>
  <c r="M8" i="5"/>
  <c r="M9" i="5"/>
  <c r="M10" i="5"/>
  <c r="M11" i="5"/>
  <c r="M13" i="5"/>
  <c r="M14" i="5"/>
  <c r="M15" i="5"/>
  <c r="M17" i="5"/>
  <c r="M19" i="5"/>
  <c r="M20" i="5"/>
  <c r="M21" i="5"/>
  <c r="M23" i="5"/>
  <c r="M25" i="5"/>
  <c r="M27" i="5"/>
  <c r="M28" i="5"/>
  <c r="M29" i="5"/>
  <c r="M31" i="5"/>
  <c r="M32" i="5"/>
  <c r="M36" i="5"/>
  <c r="M39" i="5"/>
  <c r="M41" i="5"/>
  <c r="M42" i="5"/>
  <c r="M47" i="5"/>
  <c r="M48" i="5"/>
  <c r="M51" i="5"/>
  <c r="M53" i="5"/>
  <c r="M54" i="5"/>
  <c r="M55" i="5"/>
  <c r="M60" i="5"/>
  <c r="M61" i="5"/>
  <c r="M62" i="5"/>
  <c r="M67" i="5"/>
  <c r="L32" i="5" l="1"/>
  <c r="L67" i="5" s="1"/>
  <c r="L33" i="5"/>
  <c r="M34" i="5" s="1"/>
  <c r="G67" i="5"/>
  <c r="I67" i="5"/>
  <c r="H67" i="5"/>
  <c r="M4" i="5"/>
  <c r="D32" i="5"/>
  <c r="M33" i="5" l="1"/>
  <c r="D67" i="5"/>
  <c r="M68" i="5" l="1"/>
</calcChain>
</file>

<file path=xl/sharedStrings.xml><?xml version="1.0" encoding="utf-8"?>
<sst xmlns="http://schemas.openxmlformats.org/spreadsheetml/2006/main" count="130" uniqueCount="129">
  <si>
    <t>2 18 00000 00 0000 000</t>
  </si>
  <si>
    <t>Прочие безвозмездные поступления</t>
  </si>
  <si>
    <t>Иные межбюджетные трансферты</t>
  </si>
  <si>
    <t>2 02 04000 00 0000 151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</si>
  <si>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</si>
  <si>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</si>
  <si>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</si>
  <si>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</si>
  <si>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</si>
  <si>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1 16 00000 00 0000 000</t>
  </si>
  <si>
    <t>АДМИНИСТРАТИВНЫЕ ПЛАТЕЖИ И СБОРЫ</t>
  </si>
  <si>
    <t>1 15 00000 00 0000 000</t>
  </si>
  <si>
    <t>ДОХОДЫ ОТ ПРОДАЖИ МАТЕРИАЛЬНЫХ И НЕМАТЕРИАЛЬНЫХ АКТИВОВ</t>
  </si>
  <si>
    <t>1 14 00000 00 0000 000</t>
  </si>
  <si>
    <t>ДОХОДЫ ОТ ОКАЗАНИЯ ПЛАТНЫХ УСЛУГ (РАБОТ) И КОМПЕНСАЦИИ ЗАТРАТ ГОСУДАРСТВА</t>
  </si>
  <si>
    <t>1 13 00000 00 0000 000</t>
  </si>
  <si>
    <t>ПЛАТЕЖИ ПРИ ПОЛЬЗОВАНИИ ПРИРОДНЫМИ РЕСУРСАМИ</t>
  </si>
  <si>
    <t>1 12 00000 00 0000 000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</si>
  <si>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</si>
  <si>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</si>
  <si>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</t>
  </si>
  <si>
    <t>1 08 00000 00 0000 000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</si>
  <si>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</si>
  <si>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</si>
  <si>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</si>
  <si>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</si>
  <si>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</si>
  <si>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</si>
  <si>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</si>
  <si>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</si>
  <si>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</si>
  <si>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</si>
  <si>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НАЛОГИ НА ТОВАРЫ (РАБОТЫ, УСЛУГИ), РЕАЛИЗУЕМЫЕ НА ТЕРРИТОРИИ РОССИЙСКОЙ ФЕДЕРАЦИИ</t>
  </si>
  <si>
    <t>1 03 00000 00 0000 000</t>
  </si>
  <si>
    <t>Налог на доходы физических лиц</t>
  </si>
  <si>
    <t>1 01 02000 01 0000 110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</si>
  <si>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</si>
  <si>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</si>
  <si>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</si>
  <si>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</si>
  <si>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</si>
  <si>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ГАД</t>
  </si>
  <si>
    <t>рублей</t>
  </si>
  <si>
    <t xml:space="preserve">НАЛОГИ НА ПРИБЫЛЬ, ДОХОДЫ 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</si>
  <si>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</si>
  <si>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</si>
  <si>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</si>
  <si>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</si>
  <si>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</si>
  <si>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</si>
  <si>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</si>
  <si>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</si>
  <si>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ШТРАФЫ, САНЦИИ, ВОЗМЕЩЕНИЕ УЩЕРБА</t>
  </si>
  <si>
    <t>2 02 10000 00 0000 151</t>
  </si>
  <si>
    <t>Дотации бюджетам бюджетной системы Российской Федерации</t>
  </si>
  <si>
    <t>2 02 15001 05 0000 151</t>
  </si>
  <si>
    <t>Дотации бюджетам муниципальных районов на выравнивание бюджетной обеспеченности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</si>
  <si>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</si>
  <si>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</si>
  <si>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2 02 20000 00 0000 151</t>
  </si>
  <si>
    <t>Прочие субсидии бюджетам муниципальных районов</t>
  </si>
  <si>
    <t>2 02 30000 00 0000 151</t>
  </si>
  <si>
    <t>Субвенции бюджетам бюджетной системы Российской Федерации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</si>
  <si>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</si>
  <si>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</si>
  <si>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</si>
  <si>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</si>
  <si>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2 07 05030 05 0000 180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</si>
  <si>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</si>
  <si>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назначение,прошлых лет</t>
  </si>
  <si>
    <t>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</si>
  <si>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</si>
  <si>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ИТОГО</t>
  </si>
  <si>
    <t>2 02 25497 05 0000 151</t>
  </si>
  <si>
    <t>Субсидии бюджетам муниципальных районов на реализацию мероприятий по обеспечению жильем молодых семей</t>
  </si>
  <si>
    <t>1 11 05000 00 0000 120</t>
  </si>
  <si>
    <t>Доходы, получаемые в виде арендной или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 государственных и муниципальных унитарных предприятий, в том числе казенных)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</si>
  <si>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</si>
  <si>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</si>
  <si>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1 12 01000 01 0000 120</t>
  </si>
  <si>
    <t>Плата за негативное воздействие на окружающую среду</t>
  </si>
  <si>
    <t>1 13 02000 00 0000 130</t>
  </si>
  <si>
    <t>Доходы от компенсации затрат государства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</si>
  <si>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</si>
  <si>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</si>
  <si>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</si>
  <si>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</si>
  <si>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2 02 25299 05 0000 150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</si>
  <si>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</si>
  <si>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</si>
  <si>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</si>
  <si>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</si>
  <si>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</si>
  <si>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</si>
  <si>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2 02 30024 05 0000 150</t>
  </si>
  <si>
    <t>Субвенции бюджетам муниципальных районов на выполнение передаваемых полномочий субьектов Российской Федерации</t>
  </si>
  <si>
    <t>2 02 30029 05 0000 150</t>
  </si>
  <si>
    <t>Субвенции бюджетам муниципальных районов на компенсацию части родительской платы, взимаемой с родителей (законных представилтелей) за присмотр и уход за детьми,посещающими образовательные организации, реализующие образовательные программы дошкольного образования</t>
  </si>
  <si>
    <t>2 02 35082 05 0000 150</t>
  </si>
  <si>
    <t xml:space="preserve">Субвенции бюджетам муниципальных районов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</si>
  <si>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2 02 35118 05 0000 150</t>
  </si>
  <si>
    <t>2 02 35120 05 0000 150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</si>
  <si>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</si>
  <si>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</si>
  <si>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</si>
  <si>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</si>
  <si>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</si>
  <si>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2 02 49999 05 0000 150</t>
  </si>
  <si>
    <t>Прочие межбюджетные трансферты, передаваемые бюджетам муниципальных районов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</si>
  <si>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</si>
  <si>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</si>
  <si>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</si>
  <si>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</si>
  <si>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</si>
  <si>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</si>
  <si>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2 19 60010 05 0000 150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</si>
  <si>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</si>
  <si>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2022 год и на плановый период 2023 и 2024 годов"  за 2022 год  в течение 2022 года, в части доходов</t>
  </si>
  <si>
    <t>Сумма на 2022 год Решение  от 17.12.2021 № 6-177(первоначальный)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</si>
  <si>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</si>
  <si>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Решение от 10.02.2022 № 6-179</t>
  </si>
  <si>
    <t>Решение от                        29.04 2022 № 6-184</t>
  </si>
  <si>
    <t>Решение от 19.08.2022                    № 6-202</t>
  </si>
  <si>
    <t>Решение от 30.09.2022                 № 6-205</t>
  </si>
  <si>
    <t>Решение от 17.10.2022                № 6-219</t>
  </si>
  <si>
    <t>Сумма 
на 2022 год                                            (с учётом изменений)</t>
  </si>
  <si>
    <t>Решение от 28.12.2022                № 6-236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</si>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</sst>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</borders>
  <cellStyleXfs count="5">
    <xf numFmtId="0" fontId="0" fillId="0" borderId="0"/>
    <xf numFmtId="0" fontId="2" fillId="0" borderId="0"/>
    <xf numFmtId="49" fontId="11" fillId="0" borderId="4">
      <alignment horizontal="left" vertical="center" wrapText="1" indent="1"/>
    </xf>
    <xf numFmtId="49" fontId="13" fillId="0" borderId="7">
      <alignment horizontal="center"/>
    </xf>
    <xf numFmtId="0" fontId="13" fillId="0" borderId="8">
      <alignment horizontal="left" wrapText="1" indent="2"/>
    </xf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6" borderId="1" xfId="0" quotePrefix="1" applyNumberFormat="1" applyFont="1" applyFill="1" applyBorder="1" applyAlignment="1">
      <alignment horizontal="center" vertical="center" shrinkToFit="1"/>
    </xf>
    <xf numFmtId="0" fontId="5" fillId="5" borderId="1" xfId="0" quotePrefix="1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5" fillId="4" borderId="1" xfId="0" quotePrefix="1" applyNumberFormat="1" applyFont="1" applyFill="1" applyBorder="1" applyAlignment="1">
      <alignment horizontal="center" vertical="center" shrinkToFit="1"/>
    </xf>
    <xf numFmtId="0" fontId="4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quotePrefix="1" applyNumberFormat="1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5" fillId="0" borderId="3" xfId="0" quotePrefix="1" applyNumberFormat="1" applyFont="1" applyFill="1" applyBorder="1" applyAlignment="1">
      <alignment horizontal="center" vertical="center" shrinkToFit="1"/>
    </xf>
    <xf numFmtId="0" fontId="7" fillId="3" borderId="3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12" fillId="9" borderId="2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4" fontId="4" fillId="9" borderId="6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15" fillId="9" borderId="6" xfId="0" applyNumberFormat="1" applyFont="1" applyFill="1" applyBorder="1" applyAlignment="1">
      <alignment horizontal="right" wrapText="1"/>
    </xf>
    <xf numFmtId="4" fontId="5" fillId="9" borderId="6" xfId="0" applyNumberFormat="1" applyFont="1" applyFill="1" applyBorder="1" applyAlignment="1">
      <alignment horizontal="right" wrapText="1"/>
    </xf>
    <xf numFmtId="4" fontId="10" fillId="3" borderId="6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5" fillId="9" borderId="6" xfId="0" applyNumberFormat="1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center" wrapText="1"/>
    </xf>
  </cellXfs>
  <cellStyles count="5">
    <cellStyle name="xl29" xfId="2"/>
    <cellStyle name="xl31" xfId="4"/>
    <cellStyle name="xl44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view="pageBreakPreview" topLeftCell="B1" zoomScale="70" zoomScaleNormal="60" zoomScaleSheetLayoutView="70" workbookViewId="0">
      <pane xSplit="2" ySplit="4" topLeftCell="D5" activePane="bottomRight" state="frozen"/>
      <selection activeCell="B1" sqref="B1"/>
      <selection pane="topRight" activeCell="D1" sqref="D1"/>
      <selection pane="bottomLeft" activeCell="B5" sqref="B5"/>
      <selection pane="bottomRight" activeCell="L48" sqref="L48"/>
    </sheetView>
  </sheetViews>
  <sheetFormatPr defaultRowHeight="14.25" x14ac:dyDescent="0.25"/>
  <cols>
    <col min="1" max="1" width="13.42578125" style="3" hidden="1" customWidth="1"/>
    <col min="2" max="2" width="29.7109375" style="3" customWidth="1"/>
    <col min="3" max="3" width="67.42578125" style="3" customWidth="1"/>
    <col min="4" max="6" width="22.28515625" style="1" customWidth="1"/>
    <col min="7" max="7" width="19.140625" style="1" customWidth="1"/>
    <col min="8" max="8" width="18.140625" style="1" customWidth="1"/>
    <col min="9" max="9" width="19.28515625" style="1" customWidth="1"/>
    <col min="10" max="10" width="18.7109375" style="1" hidden="1" customWidth="1"/>
    <col min="11" max="11" width="18.7109375" style="1" customWidth="1"/>
    <col min="12" max="12" width="21.140625" style="1" customWidth="1"/>
    <col min="13" max="13" width="27.42578125" style="3" hidden="1" customWidth="1"/>
    <col min="14" max="261" width="9.140625" style="3"/>
    <col min="262" max="262" width="13.42578125" style="3" customWidth="1"/>
    <col min="263" max="263" width="31" style="3" customWidth="1"/>
    <col min="264" max="264" width="64" style="3" customWidth="1"/>
    <col min="265" max="265" width="22.85546875" style="3" customWidth="1"/>
    <col min="266" max="266" width="22.140625" style="3" customWidth="1"/>
    <col min="267" max="267" width="22.85546875" style="3" customWidth="1"/>
    <col min="268" max="268" width="21.140625" style="3" bestFit="1" customWidth="1"/>
    <col min="269" max="269" width="20.7109375" style="3" customWidth="1"/>
    <col min="270" max="517" width="9.140625" style="3"/>
    <col min="518" max="518" width="13.42578125" style="3" customWidth="1"/>
    <col min="519" max="519" width="31" style="3" customWidth="1"/>
    <col min="520" max="520" width="64" style="3" customWidth="1"/>
    <col min="521" max="521" width="22.85546875" style="3" customWidth="1"/>
    <col min="522" max="522" width="22.140625" style="3" customWidth="1"/>
    <col min="523" max="523" width="22.85546875" style="3" customWidth="1"/>
    <col min="524" max="524" width="21.140625" style="3" bestFit="1" customWidth="1"/>
    <col min="525" max="525" width="20.7109375" style="3" customWidth="1"/>
    <col min="526" max="773" width="9.140625" style="3"/>
    <col min="774" max="774" width="13.42578125" style="3" customWidth="1"/>
    <col min="775" max="775" width="31" style="3" customWidth="1"/>
    <col min="776" max="776" width="64" style="3" customWidth="1"/>
    <col min="777" max="777" width="22.85546875" style="3" customWidth="1"/>
    <col min="778" max="778" width="22.140625" style="3" customWidth="1"/>
    <col min="779" max="779" width="22.85546875" style="3" customWidth="1"/>
    <col min="780" max="780" width="21.140625" style="3" bestFit="1" customWidth="1"/>
    <col min="781" max="781" width="20.7109375" style="3" customWidth="1"/>
    <col min="782" max="1029" width="9.140625" style="3"/>
    <col min="1030" max="1030" width="13.42578125" style="3" customWidth="1"/>
    <col min="1031" max="1031" width="31" style="3" customWidth="1"/>
    <col min="1032" max="1032" width="64" style="3" customWidth="1"/>
    <col min="1033" max="1033" width="22.85546875" style="3" customWidth="1"/>
    <col min="1034" max="1034" width="22.140625" style="3" customWidth="1"/>
    <col min="1035" max="1035" width="22.85546875" style="3" customWidth="1"/>
    <col min="1036" max="1036" width="21.140625" style="3" bestFit="1" customWidth="1"/>
    <col min="1037" max="1037" width="20.7109375" style="3" customWidth="1"/>
    <col min="1038" max="1285" width="9.140625" style="3"/>
    <col min="1286" max="1286" width="13.42578125" style="3" customWidth="1"/>
    <col min="1287" max="1287" width="31" style="3" customWidth="1"/>
    <col min="1288" max="1288" width="64" style="3" customWidth="1"/>
    <col min="1289" max="1289" width="22.85546875" style="3" customWidth="1"/>
    <col min="1290" max="1290" width="22.140625" style="3" customWidth="1"/>
    <col min="1291" max="1291" width="22.85546875" style="3" customWidth="1"/>
    <col min="1292" max="1292" width="21.140625" style="3" bestFit="1" customWidth="1"/>
    <col min="1293" max="1293" width="20.7109375" style="3" customWidth="1"/>
    <col min="1294" max="1541" width="9.140625" style="3"/>
    <col min="1542" max="1542" width="13.42578125" style="3" customWidth="1"/>
    <col min="1543" max="1543" width="31" style="3" customWidth="1"/>
    <col min="1544" max="1544" width="64" style="3" customWidth="1"/>
    <col min="1545" max="1545" width="22.85546875" style="3" customWidth="1"/>
    <col min="1546" max="1546" width="22.140625" style="3" customWidth="1"/>
    <col min="1547" max="1547" width="22.85546875" style="3" customWidth="1"/>
    <col min="1548" max="1548" width="21.140625" style="3" bestFit="1" customWidth="1"/>
    <col min="1549" max="1549" width="20.7109375" style="3" customWidth="1"/>
    <col min="1550" max="1797" width="9.140625" style="3"/>
    <col min="1798" max="1798" width="13.42578125" style="3" customWidth="1"/>
    <col min="1799" max="1799" width="31" style="3" customWidth="1"/>
    <col min="1800" max="1800" width="64" style="3" customWidth="1"/>
    <col min="1801" max="1801" width="22.85546875" style="3" customWidth="1"/>
    <col min="1802" max="1802" width="22.140625" style="3" customWidth="1"/>
    <col min="1803" max="1803" width="22.85546875" style="3" customWidth="1"/>
    <col min="1804" max="1804" width="21.140625" style="3" bestFit="1" customWidth="1"/>
    <col min="1805" max="1805" width="20.7109375" style="3" customWidth="1"/>
    <col min="1806" max="2053" width="9.140625" style="3"/>
    <col min="2054" max="2054" width="13.42578125" style="3" customWidth="1"/>
    <col min="2055" max="2055" width="31" style="3" customWidth="1"/>
    <col min="2056" max="2056" width="64" style="3" customWidth="1"/>
    <col min="2057" max="2057" width="22.85546875" style="3" customWidth="1"/>
    <col min="2058" max="2058" width="22.140625" style="3" customWidth="1"/>
    <col min="2059" max="2059" width="22.85546875" style="3" customWidth="1"/>
    <col min="2060" max="2060" width="21.140625" style="3" bestFit="1" customWidth="1"/>
    <col min="2061" max="2061" width="20.7109375" style="3" customWidth="1"/>
    <col min="2062" max="2309" width="9.140625" style="3"/>
    <col min="2310" max="2310" width="13.42578125" style="3" customWidth="1"/>
    <col min="2311" max="2311" width="31" style="3" customWidth="1"/>
    <col min="2312" max="2312" width="64" style="3" customWidth="1"/>
    <col min="2313" max="2313" width="22.85546875" style="3" customWidth="1"/>
    <col min="2314" max="2314" width="22.140625" style="3" customWidth="1"/>
    <col min="2315" max="2315" width="22.85546875" style="3" customWidth="1"/>
    <col min="2316" max="2316" width="21.140625" style="3" bestFit="1" customWidth="1"/>
    <col min="2317" max="2317" width="20.7109375" style="3" customWidth="1"/>
    <col min="2318" max="2565" width="9.140625" style="3"/>
    <col min="2566" max="2566" width="13.42578125" style="3" customWidth="1"/>
    <col min="2567" max="2567" width="31" style="3" customWidth="1"/>
    <col min="2568" max="2568" width="64" style="3" customWidth="1"/>
    <col min="2569" max="2569" width="22.85546875" style="3" customWidth="1"/>
    <col min="2570" max="2570" width="22.140625" style="3" customWidth="1"/>
    <col min="2571" max="2571" width="22.85546875" style="3" customWidth="1"/>
    <col min="2572" max="2572" width="21.140625" style="3" bestFit="1" customWidth="1"/>
    <col min="2573" max="2573" width="20.7109375" style="3" customWidth="1"/>
    <col min="2574" max="2821" width="9.140625" style="3"/>
    <col min="2822" max="2822" width="13.42578125" style="3" customWidth="1"/>
    <col min="2823" max="2823" width="31" style="3" customWidth="1"/>
    <col min="2824" max="2824" width="64" style="3" customWidth="1"/>
    <col min="2825" max="2825" width="22.85546875" style="3" customWidth="1"/>
    <col min="2826" max="2826" width="22.140625" style="3" customWidth="1"/>
    <col min="2827" max="2827" width="22.85546875" style="3" customWidth="1"/>
    <col min="2828" max="2828" width="21.140625" style="3" bestFit="1" customWidth="1"/>
    <col min="2829" max="2829" width="20.7109375" style="3" customWidth="1"/>
    <col min="2830" max="3077" width="9.140625" style="3"/>
    <col min="3078" max="3078" width="13.42578125" style="3" customWidth="1"/>
    <col min="3079" max="3079" width="31" style="3" customWidth="1"/>
    <col min="3080" max="3080" width="64" style="3" customWidth="1"/>
    <col min="3081" max="3081" width="22.85546875" style="3" customWidth="1"/>
    <col min="3082" max="3082" width="22.140625" style="3" customWidth="1"/>
    <col min="3083" max="3083" width="22.85546875" style="3" customWidth="1"/>
    <col min="3084" max="3084" width="21.140625" style="3" bestFit="1" customWidth="1"/>
    <col min="3085" max="3085" width="20.7109375" style="3" customWidth="1"/>
    <col min="3086" max="3333" width="9.140625" style="3"/>
    <col min="3334" max="3334" width="13.42578125" style="3" customWidth="1"/>
    <col min="3335" max="3335" width="31" style="3" customWidth="1"/>
    <col min="3336" max="3336" width="64" style="3" customWidth="1"/>
    <col min="3337" max="3337" width="22.85546875" style="3" customWidth="1"/>
    <col min="3338" max="3338" width="22.140625" style="3" customWidth="1"/>
    <col min="3339" max="3339" width="22.85546875" style="3" customWidth="1"/>
    <col min="3340" max="3340" width="21.140625" style="3" bestFit="1" customWidth="1"/>
    <col min="3341" max="3341" width="20.7109375" style="3" customWidth="1"/>
    <col min="3342" max="3589" width="9.140625" style="3"/>
    <col min="3590" max="3590" width="13.42578125" style="3" customWidth="1"/>
    <col min="3591" max="3591" width="31" style="3" customWidth="1"/>
    <col min="3592" max="3592" width="64" style="3" customWidth="1"/>
    <col min="3593" max="3593" width="22.85546875" style="3" customWidth="1"/>
    <col min="3594" max="3594" width="22.140625" style="3" customWidth="1"/>
    <col min="3595" max="3595" width="22.85546875" style="3" customWidth="1"/>
    <col min="3596" max="3596" width="21.140625" style="3" bestFit="1" customWidth="1"/>
    <col min="3597" max="3597" width="20.7109375" style="3" customWidth="1"/>
    <col min="3598" max="3845" width="9.140625" style="3"/>
    <col min="3846" max="3846" width="13.42578125" style="3" customWidth="1"/>
    <col min="3847" max="3847" width="31" style="3" customWidth="1"/>
    <col min="3848" max="3848" width="64" style="3" customWidth="1"/>
    <col min="3849" max="3849" width="22.85546875" style="3" customWidth="1"/>
    <col min="3850" max="3850" width="22.140625" style="3" customWidth="1"/>
    <col min="3851" max="3851" width="22.85546875" style="3" customWidth="1"/>
    <col min="3852" max="3852" width="21.140625" style="3" bestFit="1" customWidth="1"/>
    <col min="3853" max="3853" width="20.7109375" style="3" customWidth="1"/>
    <col min="3854" max="4101" width="9.140625" style="3"/>
    <col min="4102" max="4102" width="13.42578125" style="3" customWidth="1"/>
    <col min="4103" max="4103" width="31" style="3" customWidth="1"/>
    <col min="4104" max="4104" width="64" style="3" customWidth="1"/>
    <col min="4105" max="4105" width="22.85546875" style="3" customWidth="1"/>
    <col min="4106" max="4106" width="22.140625" style="3" customWidth="1"/>
    <col min="4107" max="4107" width="22.85546875" style="3" customWidth="1"/>
    <col min="4108" max="4108" width="21.140625" style="3" bestFit="1" customWidth="1"/>
    <col min="4109" max="4109" width="20.7109375" style="3" customWidth="1"/>
    <col min="4110" max="4357" width="9.140625" style="3"/>
    <col min="4358" max="4358" width="13.42578125" style="3" customWidth="1"/>
    <col min="4359" max="4359" width="31" style="3" customWidth="1"/>
    <col min="4360" max="4360" width="64" style="3" customWidth="1"/>
    <col min="4361" max="4361" width="22.85546875" style="3" customWidth="1"/>
    <col min="4362" max="4362" width="22.140625" style="3" customWidth="1"/>
    <col min="4363" max="4363" width="22.85546875" style="3" customWidth="1"/>
    <col min="4364" max="4364" width="21.140625" style="3" bestFit="1" customWidth="1"/>
    <col min="4365" max="4365" width="20.7109375" style="3" customWidth="1"/>
    <col min="4366" max="4613" width="9.140625" style="3"/>
    <col min="4614" max="4614" width="13.42578125" style="3" customWidth="1"/>
    <col min="4615" max="4615" width="31" style="3" customWidth="1"/>
    <col min="4616" max="4616" width="64" style="3" customWidth="1"/>
    <col min="4617" max="4617" width="22.85546875" style="3" customWidth="1"/>
    <col min="4618" max="4618" width="22.140625" style="3" customWidth="1"/>
    <col min="4619" max="4619" width="22.85546875" style="3" customWidth="1"/>
    <col min="4620" max="4620" width="21.140625" style="3" bestFit="1" customWidth="1"/>
    <col min="4621" max="4621" width="20.7109375" style="3" customWidth="1"/>
    <col min="4622" max="4869" width="9.140625" style="3"/>
    <col min="4870" max="4870" width="13.42578125" style="3" customWidth="1"/>
    <col min="4871" max="4871" width="31" style="3" customWidth="1"/>
    <col min="4872" max="4872" width="64" style="3" customWidth="1"/>
    <col min="4873" max="4873" width="22.85546875" style="3" customWidth="1"/>
    <col min="4874" max="4874" width="22.140625" style="3" customWidth="1"/>
    <col min="4875" max="4875" width="22.85546875" style="3" customWidth="1"/>
    <col min="4876" max="4876" width="21.140625" style="3" bestFit="1" customWidth="1"/>
    <col min="4877" max="4877" width="20.7109375" style="3" customWidth="1"/>
    <col min="4878" max="5125" width="9.140625" style="3"/>
    <col min="5126" max="5126" width="13.42578125" style="3" customWidth="1"/>
    <col min="5127" max="5127" width="31" style="3" customWidth="1"/>
    <col min="5128" max="5128" width="64" style="3" customWidth="1"/>
    <col min="5129" max="5129" width="22.85546875" style="3" customWidth="1"/>
    <col min="5130" max="5130" width="22.140625" style="3" customWidth="1"/>
    <col min="5131" max="5131" width="22.85546875" style="3" customWidth="1"/>
    <col min="5132" max="5132" width="21.140625" style="3" bestFit="1" customWidth="1"/>
    <col min="5133" max="5133" width="20.7109375" style="3" customWidth="1"/>
    <col min="5134" max="5381" width="9.140625" style="3"/>
    <col min="5382" max="5382" width="13.42578125" style="3" customWidth="1"/>
    <col min="5383" max="5383" width="31" style="3" customWidth="1"/>
    <col min="5384" max="5384" width="64" style="3" customWidth="1"/>
    <col min="5385" max="5385" width="22.85546875" style="3" customWidth="1"/>
    <col min="5386" max="5386" width="22.140625" style="3" customWidth="1"/>
    <col min="5387" max="5387" width="22.85546875" style="3" customWidth="1"/>
    <col min="5388" max="5388" width="21.140625" style="3" bestFit="1" customWidth="1"/>
    <col min="5389" max="5389" width="20.7109375" style="3" customWidth="1"/>
    <col min="5390" max="5637" width="9.140625" style="3"/>
    <col min="5638" max="5638" width="13.42578125" style="3" customWidth="1"/>
    <col min="5639" max="5639" width="31" style="3" customWidth="1"/>
    <col min="5640" max="5640" width="64" style="3" customWidth="1"/>
    <col min="5641" max="5641" width="22.85546875" style="3" customWidth="1"/>
    <col min="5642" max="5642" width="22.140625" style="3" customWidth="1"/>
    <col min="5643" max="5643" width="22.85546875" style="3" customWidth="1"/>
    <col min="5644" max="5644" width="21.140625" style="3" bestFit="1" customWidth="1"/>
    <col min="5645" max="5645" width="20.7109375" style="3" customWidth="1"/>
    <col min="5646" max="5893" width="9.140625" style="3"/>
    <col min="5894" max="5894" width="13.42578125" style="3" customWidth="1"/>
    <col min="5895" max="5895" width="31" style="3" customWidth="1"/>
    <col min="5896" max="5896" width="64" style="3" customWidth="1"/>
    <col min="5897" max="5897" width="22.85546875" style="3" customWidth="1"/>
    <col min="5898" max="5898" width="22.140625" style="3" customWidth="1"/>
    <col min="5899" max="5899" width="22.85546875" style="3" customWidth="1"/>
    <col min="5900" max="5900" width="21.140625" style="3" bestFit="1" customWidth="1"/>
    <col min="5901" max="5901" width="20.7109375" style="3" customWidth="1"/>
    <col min="5902" max="6149" width="9.140625" style="3"/>
    <col min="6150" max="6150" width="13.42578125" style="3" customWidth="1"/>
    <col min="6151" max="6151" width="31" style="3" customWidth="1"/>
    <col min="6152" max="6152" width="64" style="3" customWidth="1"/>
    <col min="6153" max="6153" width="22.85546875" style="3" customWidth="1"/>
    <col min="6154" max="6154" width="22.140625" style="3" customWidth="1"/>
    <col min="6155" max="6155" width="22.85546875" style="3" customWidth="1"/>
    <col min="6156" max="6156" width="21.140625" style="3" bestFit="1" customWidth="1"/>
    <col min="6157" max="6157" width="20.7109375" style="3" customWidth="1"/>
    <col min="6158" max="6405" width="9.140625" style="3"/>
    <col min="6406" max="6406" width="13.42578125" style="3" customWidth="1"/>
    <col min="6407" max="6407" width="31" style="3" customWidth="1"/>
    <col min="6408" max="6408" width="64" style="3" customWidth="1"/>
    <col min="6409" max="6409" width="22.85546875" style="3" customWidth="1"/>
    <col min="6410" max="6410" width="22.140625" style="3" customWidth="1"/>
    <col min="6411" max="6411" width="22.85546875" style="3" customWidth="1"/>
    <col min="6412" max="6412" width="21.140625" style="3" bestFit="1" customWidth="1"/>
    <col min="6413" max="6413" width="20.7109375" style="3" customWidth="1"/>
    <col min="6414" max="6661" width="9.140625" style="3"/>
    <col min="6662" max="6662" width="13.42578125" style="3" customWidth="1"/>
    <col min="6663" max="6663" width="31" style="3" customWidth="1"/>
    <col min="6664" max="6664" width="64" style="3" customWidth="1"/>
    <col min="6665" max="6665" width="22.85546875" style="3" customWidth="1"/>
    <col min="6666" max="6666" width="22.140625" style="3" customWidth="1"/>
    <col min="6667" max="6667" width="22.85546875" style="3" customWidth="1"/>
    <col min="6668" max="6668" width="21.140625" style="3" bestFit="1" customWidth="1"/>
    <col min="6669" max="6669" width="20.7109375" style="3" customWidth="1"/>
    <col min="6670" max="6917" width="9.140625" style="3"/>
    <col min="6918" max="6918" width="13.42578125" style="3" customWidth="1"/>
    <col min="6919" max="6919" width="31" style="3" customWidth="1"/>
    <col min="6920" max="6920" width="64" style="3" customWidth="1"/>
    <col min="6921" max="6921" width="22.85546875" style="3" customWidth="1"/>
    <col min="6922" max="6922" width="22.140625" style="3" customWidth="1"/>
    <col min="6923" max="6923" width="22.85546875" style="3" customWidth="1"/>
    <col min="6924" max="6924" width="21.140625" style="3" bestFit="1" customWidth="1"/>
    <col min="6925" max="6925" width="20.7109375" style="3" customWidth="1"/>
    <col min="6926" max="7173" width="9.140625" style="3"/>
    <col min="7174" max="7174" width="13.42578125" style="3" customWidth="1"/>
    <col min="7175" max="7175" width="31" style="3" customWidth="1"/>
    <col min="7176" max="7176" width="64" style="3" customWidth="1"/>
    <col min="7177" max="7177" width="22.85546875" style="3" customWidth="1"/>
    <col min="7178" max="7178" width="22.140625" style="3" customWidth="1"/>
    <col min="7179" max="7179" width="22.85546875" style="3" customWidth="1"/>
    <col min="7180" max="7180" width="21.140625" style="3" bestFit="1" customWidth="1"/>
    <col min="7181" max="7181" width="20.7109375" style="3" customWidth="1"/>
    <col min="7182" max="7429" width="9.140625" style="3"/>
    <col min="7430" max="7430" width="13.42578125" style="3" customWidth="1"/>
    <col min="7431" max="7431" width="31" style="3" customWidth="1"/>
    <col min="7432" max="7432" width="64" style="3" customWidth="1"/>
    <col min="7433" max="7433" width="22.85546875" style="3" customWidth="1"/>
    <col min="7434" max="7434" width="22.140625" style="3" customWidth="1"/>
    <col min="7435" max="7435" width="22.85546875" style="3" customWidth="1"/>
    <col min="7436" max="7436" width="21.140625" style="3" bestFit="1" customWidth="1"/>
    <col min="7437" max="7437" width="20.7109375" style="3" customWidth="1"/>
    <col min="7438" max="7685" width="9.140625" style="3"/>
    <col min="7686" max="7686" width="13.42578125" style="3" customWidth="1"/>
    <col min="7687" max="7687" width="31" style="3" customWidth="1"/>
    <col min="7688" max="7688" width="64" style="3" customWidth="1"/>
    <col min="7689" max="7689" width="22.85546875" style="3" customWidth="1"/>
    <col min="7690" max="7690" width="22.140625" style="3" customWidth="1"/>
    <col min="7691" max="7691" width="22.85546875" style="3" customWidth="1"/>
    <col min="7692" max="7692" width="21.140625" style="3" bestFit="1" customWidth="1"/>
    <col min="7693" max="7693" width="20.7109375" style="3" customWidth="1"/>
    <col min="7694" max="7941" width="9.140625" style="3"/>
    <col min="7942" max="7942" width="13.42578125" style="3" customWidth="1"/>
    <col min="7943" max="7943" width="31" style="3" customWidth="1"/>
    <col min="7944" max="7944" width="64" style="3" customWidth="1"/>
    <col min="7945" max="7945" width="22.85546875" style="3" customWidth="1"/>
    <col min="7946" max="7946" width="22.140625" style="3" customWidth="1"/>
    <col min="7947" max="7947" width="22.85546875" style="3" customWidth="1"/>
    <col min="7948" max="7948" width="21.140625" style="3" bestFit="1" customWidth="1"/>
    <col min="7949" max="7949" width="20.7109375" style="3" customWidth="1"/>
    <col min="7950" max="8197" width="9.140625" style="3"/>
    <col min="8198" max="8198" width="13.42578125" style="3" customWidth="1"/>
    <col min="8199" max="8199" width="31" style="3" customWidth="1"/>
    <col min="8200" max="8200" width="64" style="3" customWidth="1"/>
    <col min="8201" max="8201" width="22.85546875" style="3" customWidth="1"/>
    <col min="8202" max="8202" width="22.140625" style="3" customWidth="1"/>
    <col min="8203" max="8203" width="22.85546875" style="3" customWidth="1"/>
    <col min="8204" max="8204" width="21.140625" style="3" bestFit="1" customWidth="1"/>
    <col min="8205" max="8205" width="20.7109375" style="3" customWidth="1"/>
    <col min="8206" max="8453" width="9.140625" style="3"/>
    <col min="8454" max="8454" width="13.42578125" style="3" customWidth="1"/>
    <col min="8455" max="8455" width="31" style="3" customWidth="1"/>
    <col min="8456" max="8456" width="64" style="3" customWidth="1"/>
    <col min="8457" max="8457" width="22.85546875" style="3" customWidth="1"/>
    <col min="8458" max="8458" width="22.140625" style="3" customWidth="1"/>
    <col min="8459" max="8459" width="22.85546875" style="3" customWidth="1"/>
    <col min="8460" max="8460" width="21.140625" style="3" bestFit="1" customWidth="1"/>
    <col min="8461" max="8461" width="20.7109375" style="3" customWidth="1"/>
    <col min="8462" max="8709" width="9.140625" style="3"/>
    <col min="8710" max="8710" width="13.42578125" style="3" customWidth="1"/>
    <col min="8711" max="8711" width="31" style="3" customWidth="1"/>
    <col min="8712" max="8712" width="64" style="3" customWidth="1"/>
    <col min="8713" max="8713" width="22.85546875" style="3" customWidth="1"/>
    <col min="8714" max="8714" width="22.140625" style="3" customWidth="1"/>
    <col min="8715" max="8715" width="22.85546875" style="3" customWidth="1"/>
    <col min="8716" max="8716" width="21.140625" style="3" bestFit="1" customWidth="1"/>
    <col min="8717" max="8717" width="20.7109375" style="3" customWidth="1"/>
    <col min="8718" max="8965" width="9.140625" style="3"/>
    <col min="8966" max="8966" width="13.42578125" style="3" customWidth="1"/>
    <col min="8967" max="8967" width="31" style="3" customWidth="1"/>
    <col min="8968" max="8968" width="64" style="3" customWidth="1"/>
    <col min="8969" max="8969" width="22.85546875" style="3" customWidth="1"/>
    <col min="8970" max="8970" width="22.140625" style="3" customWidth="1"/>
    <col min="8971" max="8971" width="22.85546875" style="3" customWidth="1"/>
    <col min="8972" max="8972" width="21.140625" style="3" bestFit="1" customWidth="1"/>
    <col min="8973" max="8973" width="20.7109375" style="3" customWidth="1"/>
    <col min="8974" max="9221" width="9.140625" style="3"/>
    <col min="9222" max="9222" width="13.42578125" style="3" customWidth="1"/>
    <col min="9223" max="9223" width="31" style="3" customWidth="1"/>
    <col min="9224" max="9224" width="64" style="3" customWidth="1"/>
    <col min="9225" max="9225" width="22.85546875" style="3" customWidth="1"/>
    <col min="9226" max="9226" width="22.140625" style="3" customWidth="1"/>
    <col min="9227" max="9227" width="22.85546875" style="3" customWidth="1"/>
    <col min="9228" max="9228" width="21.140625" style="3" bestFit="1" customWidth="1"/>
    <col min="9229" max="9229" width="20.7109375" style="3" customWidth="1"/>
    <col min="9230" max="9477" width="9.140625" style="3"/>
    <col min="9478" max="9478" width="13.42578125" style="3" customWidth="1"/>
    <col min="9479" max="9479" width="31" style="3" customWidth="1"/>
    <col min="9480" max="9480" width="64" style="3" customWidth="1"/>
    <col min="9481" max="9481" width="22.85546875" style="3" customWidth="1"/>
    <col min="9482" max="9482" width="22.140625" style="3" customWidth="1"/>
    <col min="9483" max="9483" width="22.85546875" style="3" customWidth="1"/>
    <col min="9484" max="9484" width="21.140625" style="3" bestFit="1" customWidth="1"/>
    <col min="9485" max="9485" width="20.7109375" style="3" customWidth="1"/>
    <col min="9486" max="9733" width="9.140625" style="3"/>
    <col min="9734" max="9734" width="13.42578125" style="3" customWidth="1"/>
    <col min="9735" max="9735" width="31" style="3" customWidth="1"/>
    <col min="9736" max="9736" width="64" style="3" customWidth="1"/>
    <col min="9737" max="9737" width="22.85546875" style="3" customWidth="1"/>
    <col min="9738" max="9738" width="22.140625" style="3" customWidth="1"/>
    <col min="9739" max="9739" width="22.85546875" style="3" customWidth="1"/>
    <col min="9740" max="9740" width="21.140625" style="3" bestFit="1" customWidth="1"/>
    <col min="9741" max="9741" width="20.7109375" style="3" customWidth="1"/>
    <col min="9742" max="9989" width="9.140625" style="3"/>
    <col min="9990" max="9990" width="13.42578125" style="3" customWidth="1"/>
    <col min="9991" max="9991" width="31" style="3" customWidth="1"/>
    <col min="9992" max="9992" width="64" style="3" customWidth="1"/>
    <col min="9993" max="9993" width="22.85546875" style="3" customWidth="1"/>
    <col min="9994" max="9994" width="22.140625" style="3" customWidth="1"/>
    <col min="9995" max="9995" width="22.85546875" style="3" customWidth="1"/>
    <col min="9996" max="9996" width="21.140625" style="3" bestFit="1" customWidth="1"/>
    <col min="9997" max="9997" width="20.7109375" style="3" customWidth="1"/>
    <col min="9998" max="10245" width="9.140625" style="3"/>
    <col min="10246" max="10246" width="13.42578125" style="3" customWidth="1"/>
    <col min="10247" max="10247" width="31" style="3" customWidth="1"/>
    <col min="10248" max="10248" width="64" style="3" customWidth="1"/>
    <col min="10249" max="10249" width="22.85546875" style="3" customWidth="1"/>
    <col min="10250" max="10250" width="22.140625" style="3" customWidth="1"/>
    <col min="10251" max="10251" width="22.85546875" style="3" customWidth="1"/>
    <col min="10252" max="10252" width="21.140625" style="3" bestFit="1" customWidth="1"/>
    <col min="10253" max="10253" width="20.7109375" style="3" customWidth="1"/>
    <col min="10254" max="10501" width="9.140625" style="3"/>
    <col min="10502" max="10502" width="13.42578125" style="3" customWidth="1"/>
    <col min="10503" max="10503" width="31" style="3" customWidth="1"/>
    <col min="10504" max="10504" width="64" style="3" customWidth="1"/>
    <col min="10505" max="10505" width="22.85546875" style="3" customWidth="1"/>
    <col min="10506" max="10506" width="22.140625" style="3" customWidth="1"/>
    <col min="10507" max="10507" width="22.85546875" style="3" customWidth="1"/>
    <col min="10508" max="10508" width="21.140625" style="3" bestFit="1" customWidth="1"/>
    <col min="10509" max="10509" width="20.7109375" style="3" customWidth="1"/>
    <col min="10510" max="10757" width="9.140625" style="3"/>
    <col min="10758" max="10758" width="13.42578125" style="3" customWidth="1"/>
    <col min="10759" max="10759" width="31" style="3" customWidth="1"/>
    <col min="10760" max="10760" width="64" style="3" customWidth="1"/>
    <col min="10761" max="10761" width="22.85546875" style="3" customWidth="1"/>
    <col min="10762" max="10762" width="22.140625" style="3" customWidth="1"/>
    <col min="10763" max="10763" width="22.85546875" style="3" customWidth="1"/>
    <col min="10764" max="10764" width="21.140625" style="3" bestFit="1" customWidth="1"/>
    <col min="10765" max="10765" width="20.7109375" style="3" customWidth="1"/>
    <col min="10766" max="11013" width="9.140625" style="3"/>
    <col min="11014" max="11014" width="13.42578125" style="3" customWidth="1"/>
    <col min="11015" max="11015" width="31" style="3" customWidth="1"/>
    <col min="11016" max="11016" width="64" style="3" customWidth="1"/>
    <col min="11017" max="11017" width="22.85546875" style="3" customWidth="1"/>
    <col min="11018" max="11018" width="22.140625" style="3" customWidth="1"/>
    <col min="11019" max="11019" width="22.85546875" style="3" customWidth="1"/>
    <col min="11020" max="11020" width="21.140625" style="3" bestFit="1" customWidth="1"/>
    <col min="11021" max="11021" width="20.7109375" style="3" customWidth="1"/>
    <col min="11022" max="11269" width="9.140625" style="3"/>
    <col min="11270" max="11270" width="13.42578125" style="3" customWidth="1"/>
    <col min="11271" max="11271" width="31" style="3" customWidth="1"/>
    <col min="11272" max="11272" width="64" style="3" customWidth="1"/>
    <col min="11273" max="11273" width="22.85546875" style="3" customWidth="1"/>
    <col min="11274" max="11274" width="22.140625" style="3" customWidth="1"/>
    <col min="11275" max="11275" width="22.85546875" style="3" customWidth="1"/>
    <col min="11276" max="11276" width="21.140625" style="3" bestFit="1" customWidth="1"/>
    <col min="11277" max="11277" width="20.7109375" style="3" customWidth="1"/>
    <col min="11278" max="11525" width="9.140625" style="3"/>
    <col min="11526" max="11526" width="13.42578125" style="3" customWidth="1"/>
    <col min="11527" max="11527" width="31" style="3" customWidth="1"/>
    <col min="11528" max="11528" width="64" style="3" customWidth="1"/>
    <col min="11529" max="11529" width="22.85546875" style="3" customWidth="1"/>
    <col min="11530" max="11530" width="22.140625" style="3" customWidth="1"/>
    <col min="11531" max="11531" width="22.85546875" style="3" customWidth="1"/>
    <col min="11532" max="11532" width="21.140625" style="3" bestFit="1" customWidth="1"/>
    <col min="11533" max="11533" width="20.7109375" style="3" customWidth="1"/>
    <col min="11534" max="11781" width="9.140625" style="3"/>
    <col min="11782" max="11782" width="13.42578125" style="3" customWidth="1"/>
    <col min="11783" max="11783" width="31" style="3" customWidth="1"/>
    <col min="11784" max="11784" width="64" style="3" customWidth="1"/>
    <col min="11785" max="11785" width="22.85546875" style="3" customWidth="1"/>
    <col min="11786" max="11786" width="22.140625" style="3" customWidth="1"/>
    <col min="11787" max="11787" width="22.85546875" style="3" customWidth="1"/>
    <col min="11788" max="11788" width="21.140625" style="3" bestFit="1" customWidth="1"/>
    <col min="11789" max="11789" width="20.7109375" style="3" customWidth="1"/>
    <col min="11790" max="12037" width="9.140625" style="3"/>
    <col min="12038" max="12038" width="13.42578125" style="3" customWidth="1"/>
    <col min="12039" max="12039" width="31" style="3" customWidth="1"/>
    <col min="12040" max="12040" width="64" style="3" customWidth="1"/>
    <col min="12041" max="12041" width="22.85546875" style="3" customWidth="1"/>
    <col min="12042" max="12042" width="22.140625" style="3" customWidth="1"/>
    <col min="12043" max="12043" width="22.85546875" style="3" customWidth="1"/>
    <col min="12044" max="12044" width="21.140625" style="3" bestFit="1" customWidth="1"/>
    <col min="12045" max="12045" width="20.7109375" style="3" customWidth="1"/>
    <col min="12046" max="12293" width="9.140625" style="3"/>
    <col min="12294" max="12294" width="13.42578125" style="3" customWidth="1"/>
    <col min="12295" max="12295" width="31" style="3" customWidth="1"/>
    <col min="12296" max="12296" width="64" style="3" customWidth="1"/>
    <col min="12297" max="12297" width="22.85546875" style="3" customWidth="1"/>
    <col min="12298" max="12298" width="22.140625" style="3" customWidth="1"/>
    <col min="12299" max="12299" width="22.85546875" style="3" customWidth="1"/>
    <col min="12300" max="12300" width="21.140625" style="3" bestFit="1" customWidth="1"/>
    <col min="12301" max="12301" width="20.7109375" style="3" customWidth="1"/>
    <col min="12302" max="12549" width="9.140625" style="3"/>
    <col min="12550" max="12550" width="13.42578125" style="3" customWidth="1"/>
    <col min="12551" max="12551" width="31" style="3" customWidth="1"/>
    <col min="12552" max="12552" width="64" style="3" customWidth="1"/>
    <col min="12553" max="12553" width="22.85546875" style="3" customWidth="1"/>
    <col min="12554" max="12554" width="22.140625" style="3" customWidth="1"/>
    <col min="12555" max="12555" width="22.85546875" style="3" customWidth="1"/>
    <col min="12556" max="12556" width="21.140625" style="3" bestFit="1" customWidth="1"/>
    <col min="12557" max="12557" width="20.7109375" style="3" customWidth="1"/>
    <col min="12558" max="12805" width="9.140625" style="3"/>
    <col min="12806" max="12806" width="13.42578125" style="3" customWidth="1"/>
    <col min="12807" max="12807" width="31" style="3" customWidth="1"/>
    <col min="12808" max="12808" width="64" style="3" customWidth="1"/>
    <col min="12809" max="12809" width="22.85546875" style="3" customWidth="1"/>
    <col min="12810" max="12810" width="22.140625" style="3" customWidth="1"/>
    <col min="12811" max="12811" width="22.85546875" style="3" customWidth="1"/>
    <col min="12812" max="12812" width="21.140625" style="3" bestFit="1" customWidth="1"/>
    <col min="12813" max="12813" width="20.7109375" style="3" customWidth="1"/>
    <col min="12814" max="13061" width="9.140625" style="3"/>
    <col min="13062" max="13062" width="13.42578125" style="3" customWidth="1"/>
    <col min="13063" max="13063" width="31" style="3" customWidth="1"/>
    <col min="13064" max="13064" width="64" style="3" customWidth="1"/>
    <col min="13065" max="13065" width="22.85546875" style="3" customWidth="1"/>
    <col min="13066" max="13066" width="22.140625" style="3" customWidth="1"/>
    <col min="13067" max="13067" width="22.85546875" style="3" customWidth="1"/>
    <col min="13068" max="13068" width="21.140625" style="3" bestFit="1" customWidth="1"/>
    <col min="13069" max="13069" width="20.7109375" style="3" customWidth="1"/>
    <col min="13070" max="13317" width="9.140625" style="3"/>
    <col min="13318" max="13318" width="13.42578125" style="3" customWidth="1"/>
    <col min="13319" max="13319" width="31" style="3" customWidth="1"/>
    <col min="13320" max="13320" width="64" style="3" customWidth="1"/>
    <col min="13321" max="13321" width="22.85546875" style="3" customWidth="1"/>
    <col min="13322" max="13322" width="22.140625" style="3" customWidth="1"/>
    <col min="13323" max="13323" width="22.85546875" style="3" customWidth="1"/>
    <col min="13324" max="13324" width="21.140625" style="3" bestFit="1" customWidth="1"/>
    <col min="13325" max="13325" width="20.7109375" style="3" customWidth="1"/>
    <col min="13326" max="13573" width="9.140625" style="3"/>
    <col min="13574" max="13574" width="13.42578125" style="3" customWidth="1"/>
    <col min="13575" max="13575" width="31" style="3" customWidth="1"/>
    <col min="13576" max="13576" width="64" style="3" customWidth="1"/>
    <col min="13577" max="13577" width="22.85546875" style="3" customWidth="1"/>
    <col min="13578" max="13578" width="22.140625" style="3" customWidth="1"/>
    <col min="13579" max="13579" width="22.85546875" style="3" customWidth="1"/>
    <col min="13580" max="13580" width="21.140625" style="3" bestFit="1" customWidth="1"/>
    <col min="13581" max="13581" width="20.7109375" style="3" customWidth="1"/>
    <col min="13582" max="13829" width="9.140625" style="3"/>
    <col min="13830" max="13830" width="13.42578125" style="3" customWidth="1"/>
    <col min="13831" max="13831" width="31" style="3" customWidth="1"/>
    <col min="13832" max="13832" width="64" style="3" customWidth="1"/>
    <col min="13833" max="13833" width="22.85546875" style="3" customWidth="1"/>
    <col min="13834" max="13834" width="22.140625" style="3" customWidth="1"/>
    <col min="13835" max="13835" width="22.85546875" style="3" customWidth="1"/>
    <col min="13836" max="13836" width="21.140625" style="3" bestFit="1" customWidth="1"/>
    <col min="13837" max="13837" width="20.7109375" style="3" customWidth="1"/>
    <col min="13838" max="14085" width="9.140625" style="3"/>
    <col min="14086" max="14086" width="13.42578125" style="3" customWidth="1"/>
    <col min="14087" max="14087" width="31" style="3" customWidth="1"/>
    <col min="14088" max="14088" width="64" style="3" customWidth="1"/>
    <col min="14089" max="14089" width="22.85546875" style="3" customWidth="1"/>
    <col min="14090" max="14090" width="22.140625" style="3" customWidth="1"/>
    <col min="14091" max="14091" width="22.85546875" style="3" customWidth="1"/>
    <col min="14092" max="14092" width="21.140625" style="3" bestFit="1" customWidth="1"/>
    <col min="14093" max="14093" width="20.7109375" style="3" customWidth="1"/>
    <col min="14094" max="14341" width="9.140625" style="3"/>
    <col min="14342" max="14342" width="13.42578125" style="3" customWidth="1"/>
    <col min="14343" max="14343" width="31" style="3" customWidth="1"/>
    <col min="14344" max="14344" width="64" style="3" customWidth="1"/>
    <col min="14345" max="14345" width="22.85546875" style="3" customWidth="1"/>
    <col min="14346" max="14346" width="22.140625" style="3" customWidth="1"/>
    <col min="14347" max="14347" width="22.85546875" style="3" customWidth="1"/>
    <col min="14348" max="14348" width="21.140625" style="3" bestFit="1" customWidth="1"/>
    <col min="14349" max="14349" width="20.7109375" style="3" customWidth="1"/>
    <col min="14350" max="14597" width="9.140625" style="3"/>
    <col min="14598" max="14598" width="13.42578125" style="3" customWidth="1"/>
    <col min="14599" max="14599" width="31" style="3" customWidth="1"/>
    <col min="14600" max="14600" width="64" style="3" customWidth="1"/>
    <col min="14601" max="14601" width="22.85546875" style="3" customWidth="1"/>
    <col min="14602" max="14602" width="22.140625" style="3" customWidth="1"/>
    <col min="14603" max="14603" width="22.85546875" style="3" customWidth="1"/>
    <col min="14604" max="14604" width="21.140625" style="3" bestFit="1" customWidth="1"/>
    <col min="14605" max="14605" width="20.7109375" style="3" customWidth="1"/>
    <col min="14606" max="14853" width="9.140625" style="3"/>
    <col min="14854" max="14854" width="13.42578125" style="3" customWidth="1"/>
    <col min="14855" max="14855" width="31" style="3" customWidth="1"/>
    <col min="14856" max="14856" width="64" style="3" customWidth="1"/>
    <col min="14857" max="14857" width="22.85546875" style="3" customWidth="1"/>
    <col min="14858" max="14858" width="22.140625" style="3" customWidth="1"/>
    <col min="14859" max="14859" width="22.85546875" style="3" customWidth="1"/>
    <col min="14860" max="14860" width="21.140625" style="3" bestFit="1" customWidth="1"/>
    <col min="14861" max="14861" width="20.7109375" style="3" customWidth="1"/>
    <col min="14862" max="15109" width="9.140625" style="3"/>
    <col min="15110" max="15110" width="13.42578125" style="3" customWidth="1"/>
    <col min="15111" max="15111" width="31" style="3" customWidth="1"/>
    <col min="15112" max="15112" width="64" style="3" customWidth="1"/>
    <col min="15113" max="15113" width="22.85546875" style="3" customWidth="1"/>
    <col min="15114" max="15114" width="22.140625" style="3" customWidth="1"/>
    <col min="15115" max="15115" width="22.85546875" style="3" customWidth="1"/>
    <col min="15116" max="15116" width="21.140625" style="3" bestFit="1" customWidth="1"/>
    <col min="15117" max="15117" width="20.7109375" style="3" customWidth="1"/>
    <col min="15118" max="15365" width="9.140625" style="3"/>
    <col min="15366" max="15366" width="13.42578125" style="3" customWidth="1"/>
    <col min="15367" max="15367" width="31" style="3" customWidth="1"/>
    <col min="15368" max="15368" width="64" style="3" customWidth="1"/>
    <col min="15369" max="15369" width="22.85546875" style="3" customWidth="1"/>
    <col min="15370" max="15370" width="22.140625" style="3" customWidth="1"/>
    <col min="15371" max="15371" width="22.85546875" style="3" customWidth="1"/>
    <col min="15372" max="15372" width="21.140625" style="3" bestFit="1" customWidth="1"/>
    <col min="15373" max="15373" width="20.7109375" style="3" customWidth="1"/>
    <col min="15374" max="15621" width="9.140625" style="3"/>
    <col min="15622" max="15622" width="13.42578125" style="3" customWidth="1"/>
    <col min="15623" max="15623" width="31" style="3" customWidth="1"/>
    <col min="15624" max="15624" width="64" style="3" customWidth="1"/>
    <col min="15625" max="15625" width="22.85546875" style="3" customWidth="1"/>
    <col min="15626" max="15626" width="22.140625" style="3" customWidth="1"/>
    <col min="15627" max="15627" width="22.85546875" style="3" customWidth="1"/>
    <col min="15628" max="15628" width="21.140625" style="3" bestFit="1" customWidth="1"/>
    <col min="15629" max="15629" width="20.7109375" style="3" customWidth="1"/>
    <col min="15630" max="15877" width="9.140625" style="3"/>
    <col min="15878" max="15878" width="13.42578125" style="3" customWidth="1"/>
    <col min="15879" max="15879" width="31" style="3" customWidth="1"/>
    <col min="15880" max="15880" width="64" style="3" customWidth="1"/>
    <col min="15881" max="15881" width="22.85546875" style="3" customWidth="1"/>
    <col min="15882" max="15882" width="22.140625" style="3" customWidth="1"/>
    <col min="15883" max="15883" width="22.85546875" style="3" customWidth="1"/>
    <col min="15884" max="15884" width="21.140625" style="3" bestFit="1" customWidth="1"/>
    <col min="15885" max="15885" width="20.7109375" style="3" customWidth="1"/>
    <col min="15886" max="16133" width="9.140625" style="3"/>
    <col min="16134" max="16134" width="13.42578125" style="3" customWidth="1"/>
    <col min="16135" max="16135" width="31" style="3" customWidth="1"/>
    <col min="16136" max="16136" width="64" style="3" customWidth="1"/>
    <col min="16137" max="16137" width="22.85546875" style="3" customWidth="1"/>
    <col min="16138" max="16138" width="22.140625" style="3" customWidth="1"/>
    <col min="16139" max="16139" width="22.85546875" style="3" customWidth="1"/>
    <col min="16140" max="16140" width="21.140625" style="3" bestFit="1" customWidth="1"/>
    <col min="16141" max="16141" width="20.7109375" style="3" customWidth="1"/>
    <col min="16142" max="16384" width="9.140625" style="3"/>
  </cols>
  <sheetData>
    <row r="1" spans="1:13" s="2" customFormat="1" ht="44.25" customHeight="1" x14ac:dyDescent="0.25">
      <c r="A1" s="65" t="s">
        <v>117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3" s="2" customFormat="1" ht="19.5" customHeight="1" x14ac:dyDescent="0.25">
      <c r="A2" s="5"/>
      <c r="B2" s="5"/>
      <c r="C2" s="5"/>
      <c r="D2" s="6"/>
      <c r="E2" s="6"/>
      <c r="F2" s="6"/>
      <c r="G2" s="6"/>
      <c r="H2" s="6"/>
      <c r="I2" s="6"/>
      <c r="J2" s="6"/>
      <c r="K2" s="6"/>
      <c r="L2" s="6" t="s">
        <v>42</v>
      </c>
    </row>
    <row r="3" spans="1:13" s="2" customFormat="1" ht="97.5" customHeight="1" x14ac:dyDescent="0.25">
      <c r="A3" s="7" t="s">
        <v>41</v>
      </c>
      <c r="B3" s="7" t="s">
        <v>40</v>
      </c>
      <c r="C3" s="7" t="s">
        <v>39</v>
      </c>
      <c r="D3" s="8" t="s">
        <v>118</v>
      </c>
      <c r="E3" s="8" t="s">
        <v>120</v>
      </c>
      <c r="F3" s="8" t="s">
        <v>121</v>
      </c>
      <c r="G3" s="8" t="s">
        <v>122</v>
      </c>
      <c r="H3" s="8" t="s">
        <v>123</v>
      </c>
      <c r="I3" s="8" t="s">
        <v>124</v>
      </c>
      <c r="J3" s="8"/>
      <c r="K3" s="8" t="s">
        <v>126</v>
      </c>
      <c r="L3" s="8" t="s">
        <v>125</v>
      </c>
    </row>
    <row r="4" spans="1:13" s="2" customFormat="1" ht="30.75" customHeight="1" x14ac:dyDescent="0.25">
      <c r="A4" s="9"/>
      <c r="B4" s="33" t="s">
        <v>38</v>
      </c>
      <c r="C4" s="33" t="s">
        <v>37</v>
      </c>
      <c r="D4" s="34">
        <f>D5+D7+D12+D16+D18+D22+D24+D26+D29+D31</f>
        <v>51325000</v>
      </c>
      <c r="E4" s="34">
        <f>E5+E7+E12+E16+E18+E22+E24+E26+E29+E31</f>
        <v>820000</v>
      </c>
      <c r="F4" s="34"/>
      <c r="G4" s="34">
        <f>G5+G7+G12+G16+G18+G22+G24+G26+G29+G31</f>
        <v>2080302.57</v>
      </c>
      <c r="H4" s="34">
        <f>H5+H7+H12+H16+H18+H22+H24+H26+H29+H31</f>
        <v>0</v>
      </c>
      <c r="I4" s="34">
        <f>I5+I7+I12+I16+I18+I22+I24+I26+I29+I31</f>
        <v>0</v>
      </c>
      <c r="J4" s="34" t="e">
        <f t="shared" ref="J4:L4" si="0">J5+J7+J12+J16+J18+J22+J24+J26+J29+J31</f>
        <v>#REF!</v>
      </c>
      <c r="K4" s="34">
        <f t="shared" si="0"/>
        <v>-9688322.5700000003</v>
      </c>
      <c r="L4" s="34">
        <f t="shared" si="0"/>
        <v>44536980</v>
      </c>
      <c r="M4" s="2" t="e">
        <f t="shared" ref="M4:M26" si="1">L4=SUM(D4:J4)</f>
        <v>#REF!</v>
      </c>
    </row>
    <row r="5" spans="1:13" s="2" customFormat="1" ht="24.75" customHeight="1" x14ac:dyDescent="0.25">
      <c r="A5" s="12"/>
      <c r="B5" s="10" t="s">
        <v>36</v>
      </c>
      <c r="C5" s="37" t="s">
        <v>43</v>
      </c>
      <c r="D5" s="11">
        <f>D6</f>
        <v>27916000</v>
      </c>
      <c r="E5" s="11"/>
      <c r="F5" s="11"/>
      <c r="G5" s="11">
        <f t="shared" ref="G5:K5" si="2">G6</f>
        <v>0</v>
      </c>
      <c r="H5" s="11">
        <f t="shared" si="2"/>
        <v>0</v>
      </c>
      <c r="I5" s="11">
        <f t="shared" si="2"/>
        <v>0</v>
      </c>
      <c r="J5" s="11">
        <f t="shared" si="2"/>
        <v>0</v>
      </c>
      <c r="K5" s="11">
        <f t="shared" si="2"/>
        <v>3800</v>
      </c>
      <c r="L5" s="11">
        <f>SUM(D5:K5)</f>
        <v>27919800</v>
      </c>
      <c r="M5" s="2" t="b">
        <f t="shared" si="1"/>
        <v>0</v>
      </c>
    </row>
    <row r="6" spans="1:13" s="2" customFormat="1" ht="25.5" customHeight="1" x14ac:dyDescent="0.25">
      <c r="A6" s="13"/>
      <c r="B6" s="14" t="s">
        <v>35</v>
      </c>
      <c r="C6" s="15" t="s">
        <v>34</v>
      </c>
      <c r="D6" s="16">
        <v>27916000</v>
      </c>
      <c r="E6" s="16"/>
      <c r="F6" s="16"/>
      <c r="G6" s="16"/>
      <c r="H6" s="16"/>
      <c r="I6" s="16"/>
      <c r="J6" s="16"/>
      <c r="K6" s="16">
        <v>3800</v>
      </c>
      <c r="L6" s="11">
        <f t="shared" ref="L6:L67" si="3">SUM(D6:K6)</f>
        <v>27919800</v>
      </c>
      <c r="M6" s="2" t="b">
        <f t="shared" si="1"/>
        <v>0</v>
      </c>
    </row>
    <row r="7" spans="1:13" s="2" customFormat="1" ht="47.25" x14ac:dyDescent="0.25">
      <c r="A7" s="17"/>
      <c r="B7" s="18" t="s">
        <v>33</v>
      </c>
      <c r="C7" s="38" t="s">
        <v>32</v>
      </c>
      <c r="D7" s="11">
        <f>D8+D9+D10+D11</f>
        <v>6195000</v>
      </c>
      <c r="E7" s="11"/>
      <c r="F7" s="11"/>
      <c r="G7" s="11">
        <f t="shared" ref="G7:K7" si="4">G8+G9+G10+G11</f>
        <v>0</v>
      </c>
      <c r="H7" s="11">
        <f t="shared" si="4"/>
        <v>0</v>
      </c>
      <c r="I7" s="11">
        <f t="shared" si="4"/>
        <v>0</v>
      </c>
      <c r="J7" s="11">
        <f t="shared" si="4"/>
        <v>0</v>
      </c>
      <c r="K7" s="11">
        <f t="shared" si="4"/>
        <v>985600</v>
      </c>
      <c r="L7" s="11">
        <f t="shared" si="3"/>
        <v>7180600</v>
      </c>
      <c r="M7" s="2" t="b">
        <f t="shared" si="1"/>
        <v>0</v>
      </c>
    </row>
    <row r="8" spans="1:13" s="2" customFormat="1" ht="66.75" customHeight="1" x14ac:dyDescent="0.3">
      <c r="A8" s="19"/>
      <c r="B8" s="19" t="s">
        <v>31</v>
      </c>
      <c r="C8" s="20" t="s">
        <v>30</v>
      </c>
      <c r="D8" s="67">
        <v>2800900</v>
      </c>
      <c r="E8" s="16"/>
      <c r="F8" s="16"/>
      <c r="G8" s="16"/>
      <c r="H8" s="16"/>
      <c r="I8" s="16"/>
      <c r="J8" s="16"/>
      <c r="K8" s="16">
        <v>821600</v>
      </c>
      <c r="L8" s="11">
        <f>SUM(D8:K8)</f>
        <v>3622500</v>
      </c>
      <c r="M8" s="2" t="b">
        <f t="shared" si="1"/>
        <v>0</v>
      </c>
    </row>
    <row r="9" spans="1:13" s="2" customFormat="1" ht="86.25" customHeight="1" x14ac:dyDescent="0.25">
      <c r="A9" s="19"/>
      <c r="B9" s="19" t="s">
        <v>29</v>
      </c>
      <c r="C9" s="20" t="s">
        <v>28</v>
      </c>
      <c r="D9" s="56">
        <v>15500</v>
      </c>
      <c r="E9" s="16"/>
      <c r="F9" s="16"/>
      <c r="G9" s="16"/>
      <c r="H9" s="16"/>
      <c r="I9" s="16"/>
      <c r="J9" s="16"/>
      <c r="K9" s="16">
        <v>4100</v>
      </c>
      <c r="L9" s="11">
        <f t="shared" si="3"/>
        <v>19600</v>
      </c>
      <c r="M9" s="2" t="b">
        <f t="shared" si="1"/>
        <v>0</v>
      </c>
    </row>
    <row r="10" spans="1:13" s="2" customFormat="1" ht="78.75" x14ac:dyDescent="0.25">
      <c r="A10" s="13"/>
      <c r="B10" s="19" t="s">
        <v>27</v>
      </c>
      <c r="C10" s="20" t="s">
        <v>26</v>
      </c>
      <c r="D10" s="68">
        <v>3729800</v>
      </c>
      <c r="E10" s="16"/>
      <c r="F10" s="16"/>
      <c r="G10" s="16"/>
      <c r="H10" s="16"/>
      <c r="I10" s="16"/>
      <c r="J10" s="16"/>
      <c r="K10" s="16">
        <v>230200</v>
      </c>
      <c r="L10" s="11">
        <f t="shared" si="3"/>
        <v>3960000</v>
      </c>
      <c r="M10" s="2" t="b">
        <f t="shared" si="1"/>
        <v>0</v>
      </c>
    </row>
    <row r="11" spans="1:13" s="2" customFormat="1" ht="72" customHeight="1" x14ac:dyDescent="0.25">
      <c r="A11" s="19"/>
      <c r="B11" s="19" t="s">
        <v>25</v>
      </c>
      <c r="C11" s="20" t="s">
        <v>24</v>
      </c>
      <c r="D11" s="56">
        <v>-351200</v>
      </c>
      <c r="E11" s="16"/>
      <c r="F11" s="16"/>
      <c r="G11" s="16"/>
      <c r="H11" s="16"/>
      <c r="I11" s="16"/>
      <c r="J11" s="16"/>
      <c r="K11" s="16">
        <v>-70300</v>
      </c>
      <c r="L11" s="11">
        <f t="shared" si="3"/>
        <v>-421500</v>
      </c>
      <c r="M11" s="2" t="b">
        <f t="shared" si="1"/>
        <v>0</v>
      </c>
    </row>
    <row r="12" spans="1:13" s="2" customFormat="1" ht="15.75" x14ac:dyDescent="0.25">
      <c r="A12" s="19"/>
      <c r="B12" s="10" t="s">
        <v>23</v>
      </c>
      <c r="C12" s="10" t="s">
        <v>22</v>
      </c>
      <c r="D12" s="11">
        <f>D13+D14+D15</f>
        <v>1818000</v>
      </c>
      <c r="E12" s="11"/>
      <c r="F12" s="11"/>
      <c r="G12" s="11">
        <f t="shared" ref="G12:K12" si="5">G13+G14+G15</f>
        <v>2080302.57</v>
      </c>
      <c r="H12" s="11">
        <f t="shared" si="5"/>
        <v>0</v>
      </c>
      <c r="I12" s="11">
        <f t="shared" si="5"/>
        <v>0</v>
      </c>
      <c r="J12" s="11">
        <f t="shared" si="5"/>
        <v>0</v>
      </c>
      <c r="K12" s="11">
        <f t="shared" si="5"/>
        <v>843697.43</v>
      </c>
      <c r="L12" s="11">
        <f t="shared" si="3"/>
        <v>4742000</v>
      </c>
      <c r="M12" s="2" t="b">
        <f t="shared" si="1"/>
        <v>0</v>
      </c>
    </row>
    <row r="13" spans="1:13" s="2" customFormat="1" ht="31.5" x14ac:dyDescent="0.25">
      <c r="A13" s="19"/>
      <c r="B13" s="14" t="s">
        <v>44</v>
      </c>
      <c r="C13" s="15" t="s">
        <v>45</v>
      </c>
      <c r="D13" s="16">
        <v>0</v>
      </c>
      <c r="E13" s="16"/>
      <c r="F13" s="16"/>
      <c r="G13" s="16"/>
      <c r="H13" s="16"/>
      <c r="I13" s="16"/>
      <c r="J13" s="16"/>
      <c r="K13" s="16"/>
      <c r="L13" s="11">
        <f t="shared" si="3"/>
        <v>0</v>
      </c>
      <c r="M13" s="2" t="b">
        <f t="shared" si="1"/>
        <v>1</v>
      </c>
    </row>
    <row r="14" spans="1:13" s="2" customFormat="1" ht="15.75" x14ac:dyDescent="0.25">
      <c r="A14" s="19"/>
      <c r="B14" s="14" t="s">
        <v>46</v>
      </c>
      <c r="C14" s="15" t="s">
        <v>47</v>
      </c>
      <c r="D14" s="16">
        <v>1101000</v>
      </c>
      <c r="E14" s="16"/>
      <c r="F14" s="16"/>
      <c r="G14" s="73">
        <v>2080302.57</v>
      </c>
      <c r="H14" s="16"/>
      <c r="I14" s="16"/>
      <c r="J14" s="16"/>
      <c r="K14" s="73">
        <v>958697.43</v>
      </c>
      <c r="L14" s="11">
        <f t="shared" si="3"/>
        <v>4140000.0000000005</v>
      </c>
      <c r="M14" s="2" t="b">
        <f t="shared" si="1"/>
        <v>0</v>
      </c>
    </row>
    <row r="15" spans="1:13" s="2" customFormat="1" ht="31.5" x14ac:dyDescent="0.25">
      <c r="A15" s="12"/>
      <c r="B15" s="14" t="s">
        <v>48</v>
      </c>
      <c r="C15" s="15" t="s">
        <v>49</v>
      </c>
      <c r="D15" s="16">
        <v>717000</v>
      </c>
      <c r="E15" s="16"/>
      <c r="F15" s="16"/>
      <c r="G15" s="16"/>
      <c r="H15" s="16"/>
      <c r="I15" s="16"/>
      <c r="J15" s="16"/>
      <c r="K15" s="16">
        <v>-115000</v>
      </c>
      <c r="L15" s="11">
        <f t="shared" si="3"/>
        <v>602000</v>
      </c>
      <c r="M15" s="2" t="b">
        <f t="shared" si="1"/>
        <v>0</v>
      </c>
    </row>
    <row r="16" spans="1:13" s="2" customFormat="1" ht="15.75" x14ac:dyDescent="0.25">
      <c r="A16" s="19"/>
      <c r="B16" s="10" t="s">
        <v>21</v>
      </c>
      <c r="C16" s="10" t="s">
        <v>20</v>
      </c>
      <c r="D16" s="11">
        <f>D17</f>
        <v>330000</v>
      </c>
      <c r="E16" s="11"/>
      <c r="F16" s="11"/>
      <c r="G16" s="11">
        <f t="shared" ref="G16:J16" si="6">G17</f>
        <v>0</v>
      </c>
      <c r="H16" s="11">
        <f t="shared" si="6"/>
        <v>0</v>
      </c>
      <c r="I16" s="11">
        <f t="shared" si="6"/>
        <v>0</v>
      </c>
      <c r="J16" s="11">
        <f t="shared" si="6"/>
        <v>0</v>
      </c>
      <c r="K16" s="11"/>
      <c r="L16" s="11">
        <f t="shared" si="3"/>
        <v>330000</v>
      </c>
      <c r="M16" s="2" t="b">
        <f t="shared" si="1"/>
        <v>1</v>
      </c>
    </row>
    <row r="17" spans="1:13" s="2" customFormat="1" ht="47.25" x14ac:dyDescent="0.25">
      <c r="A17" s="19"/>
      <c r="B17" s="14" t="s">
        <v>50</v>
      </c>
      <c r="C17" s="15" t="s">
        <v>51</v>
      </c>
      <c r="D17" s="16">
        <v>330000</v>
      </c>
      <c r="E17" s="16"/>
      <c r="F17" s="16"/>
      <c r="G17" s="16"/>
      <c r="H17" s="16"/>
      <c r="I17" s="16"/>
      <c r="J17" s="16"/>
      <c r="K17" s="16"/>
      <c r="L17" s="11">
        <f t="shared" si="3"/>
        <v>330000</v>
      </c>
      <c r="M17" s="2" t="b">
        <f t="shared" si="1"/>
        <v>1</v>
      </c>
    </row>
    <row r="18" spans="1:13" s="2" customFormat="1" ht="54" customHeight="1" x14ac:dyDescent="0.25">
      <c r="A18" s="19"/>
      <c r="B18" s="10" t="s">
        <v>19</v>
      </c>
      <c r="C18" s="10" t="s">
        <v>18</v>
      </c>
      <c r="D18" s="11">
        <f t="shared" ref="D18:K18" si="7">SUM(D19:D21)</f>
        <v>458000</v>
      </c>
      <c r="E18" s="11"/>
      <c r="F18" s="11"/>
      <c r="G18" s="11">
        <f t="shared" si="7"/>
        <v>0</v>
      </c>
      <c r="H18" s="11">
        <f t="shared" si="7"/>
        <v>0</v>
      </c>
      <c r="I18" s="11">
        <f t="shared" si="7"/>
        <v>0</v>
      </c>
      <c r="J18" s="11">
        <f t="shared" si="7"/>
        <v>0</v>
      </c>
      <c r="K18" s="11">
        <f t="shared" si="7"/>
        <v>-229420</v>
      </c>
      <c r="L18" s="11">
        <f t="shared" si="3"/>
        <v>228580</v>
      </c>
      <c r="M18" s="2" t="b">
        <f t="shared" si="1"/>
        <v>0</v>
      </c>
    </row>
    <row r="19" spans="1:13" s="2" customFormat="1" ht="78.75" hidden="1" x14ac:dyDescent="0.25">
      <c r="A19" s="19"/>
      <c r="B19" s="14" t="s">
        <v>77</v>
      </c>
      <c r="C19" s="40" t="s">
        <v>78</v>
      </c>
      <c r="D19" s="16"/>
      <c r="E19" s="16"/>
      <c r="F19" s="16"/>
      <c r="G19" s="16"/>
      <c r="H19" s="16"/>
      <c r="I19" s="16"/>
      <c r="J19" s="16"/>
      <c r="K19" s="16"/>
      <c r="L19" s="11">
        <f t="shared" si="3"/>
        <v>0</v>
      </c>
      <c r="M19" s="2" t="b">
        <f t="shared" si="1"/>
        <v>1</v>
      </c>
    </row>
    <row r="20" spans="1:13" s="2" customFormat="1" ht="90" customHeight="1" x14ac:dyDescent="0.25">
      <c r="A20" s="19"/>
      <c r="B20" s="14" t="s">
        <v>75</v>
      </c>
      <c r="C20" s="39" t="s">
        <v>76</v>
      </c>
      <c r="D20" s="16">
        <v>458000</v>
      </c>
      <c r="E20" s="16"/>
      <c r="F20" s="16"/>
      <c r="G20" s="16"/>
      <c r="H20" s="16"/>
      <c r="I20" s="16"/>
      <c r="J20" s="16"/>
      <c r="K20" s="16">
        <v>-229420</v>
      </c>
      <c r="L20" s="11">
        <f t="shared" si="3"/>
        <v>228580</v>
      </c>
      <c r="M20" s="2" t="b">
        <f t="shared" si="1"/>
        <v>0</v>
      </c>
    </row>
    <row r="21" spans="1:13" s="2" customFormat="1" ht="1.5" hidden="1" customHeight="1" x14ac:dyDescent="0.25">
      <c r="A21" s="19"/>
      <c r="B21" s="21"/>
      <c r="C21" s="22"/>
      <c r="D21" s="16"/>
      <c r="E21" s="16"/>
      <c r="F21" s="16"/>
      <c r="G21" s="16"/>
      <c r="H21" s="16"/>
      <c r="I21" s="16"/>
      <c r="J21" s="16"/>
      <c r="K21" s="16"/>
      <c r="L21" s="11">
        <f t="shared" si="3"/>
        <v>0</v>
      </c>
      <c r="M21" s="2" t="b">
        <f t="shared" si="1"/>
        <v>1</v>
      </c>
    </row>
    <row r="22" spans="1:13" s="2" customFormat="1" ht="43.5" customHeight="1" x14ac:dyDescent="0.25">
      <c r="A22" s="19"/>
      <c r="B22" s="10" t="s">
        <v>17</v>
      </c>
      <c r="C22" s="10" t="s">
        <v>16</v>
      </c>
      <c r="D22" s="11">
        <f t="shared" ref="D22:K22" si="8">SUM(D23:D23)</f>
        <v>15000</v>
      </c>
      <c r="E22" s="11"/>
      <c r="F22" s="11"/>
      <c r="G22" s="11">
        <f t="shared" si="8"/>
        <v>0</v>
      </c>
      <c r="H22" s="11">
        <f t="shared" si="8"/>
        <v>0</v>
      </c>
      <c r="I22" s="11">
        <f t="shared" si="8"/>
        <v>0</v>
      </c>
      <c r="J22" s="11">
        <f t="shared" si="8"/>
        <v>0</v>
      </c>
      <c r="K22" s="11">
        <f t="shared" si="8"/>
        <v>-11300</v>
      </c>
      <c r="L22" s="11">
        <f t="shared" si="3"/>
        <v>3700</v>
      </c>
      <c r="M22" s="2" t="b">
        <f t="shared" si="1"/>
        <v>0</v>
      </c>
    </row>
    <row r="23" spans="1:13" s="2" customFormat="1" ht="15.75" x14ac:dyDescent="0.25">
      <c r="A23" s="17"/>
      <c r="B23" s="19" t="s">
        <v>79</v>
      </c>
      <c r="C23" s="20" t="s">
        <v>80</v>
      </c>
      <c r="D23" s="16">
        <v>15000</v>
      </c>
      <c r="E23" s="16"/>
      <c r="F23" s="16"/>
      <c r="G23" s="16"/>
      <c r="H23" s="16"/>
      <c r="I23" s="16"/>
      <c r="J23" s="16"/>
      <c r="K23" s="16">
        <v>-11300</v>
      </c>
      <c r="L23" s="11">
        <f t="shared" si="3"/>
        <v>3700</v>
      </c>
      <c r="M23" s="2" t="b">
        <f t="shared" si="1"/>
        <v>0</v>
      </c>
    </row>
    <row r="24" spans="1:13" s="2" customFormat="1" ht="31.5" x14ac:dyDescent="0.25">
      <c r="A24" s="19"/>
      <c r="B24" s="10" t="s">
        <v>15</v>
      </c>
      <c r="C24" s="10" t="s">
        <v>14</v>
      </c>
      <c r="D24" s="11">
        <f>D25</f>
        <v>423000</v>
      </c>
      <c r="E24" s="11"/>
      <c r="F24" s="11"/>
      <c r="G24" s="11">
        <f t="shared" ref="G24:K24" si="9">G25</f>
        <v>0</v>
      </c>
      <c r="H24" s="11">
        <f t="shared" si="9"/>
        <v>0</v>
      </c>
      <c r="I24" s="11">
        <f t="shared" si="9"/>
        <v>0</v>
      </c>
      <c r="J24" s="11">
        <f t="shared" si="9"/>
        <v>0</v>
      </c>
      <c r="K24" s="11">
        <f t="shared" si="9"/>
        <v>54000</v>
      </c>
      <c r="L24" s="11">
        <f t="shared" si="3"/>
        <v>477000</v>
      </c>
      <c r="M24" s="2" t="b">
        <f t="shared" si="1"/>
        <v>0</v>
      </c>
    </row>
    <row r="25" spans="1:13" s="2" customFormat="1" ht="15.75" x14ac:dyDescent="0.25">
      <c r="A25" s="12"/>
      <c r="B25" s="14" t="s">
        <v>81</v>
      </c>
      <c r="C25" s="40" t="s">
        <v>82</v>
      </c>
      <c r="D25" s="16">
        <v>423000</v>
      </c>
      <c r="E25" s="16"/>
      <c r="F25" s="16"/>
      <c r="G25" s="16"/>
      <c r="H25" s="16"/>
      <c r="I25" s="16"/>
      <c r="J25" s="16"/>
      <c r="K25" s="16">
        <v>54000</v>
      </c>
      <c r="L25" s="11">
        <f t="shared" si="3"/>
        <v>477000</v>
      </c>
      <c r="M25" s="2" t="b">
        <f t="shared" si="1"/>
        <v>0</v>
      </c>
    </row>
    <row r="26" spans="1:13" s="2" customFormat="1" ht="40.5" customHeight="1" x14ac:dyDescent="0.25">
      <c r="A26" s="17"/>
      <c r="B26" s="10" t="s">
        <v>13</v>
      </c>
      <c r="C26" s="10" t="s">
        <v>12</v>
      </c>
      <c r="D26" s="11">
        <f t="shared" ref="D26:K26" si="10">SUM(D27:D28)</f>
        <v>13850000</v>
      </c>
      <c r="E26" s="11">
        <f t="shared" si="10"/>
        <v>820000</v>
      </c>
      <c r="F26" s="11"/>
      <c r="G26" s="11">
        <f t="shared" si="10"/>
        <v>0</v>
      </c>
      <c r="H26" s="11">
        <f t="shared" si="10"/>
        <v>0</v>
      </c>
      <c r="I26" s="11">
        <f t="shared" si="10"/>
        <v>0</v>
      </c>
      <c r="J26" s="11">
        <f t="shared" si="10"/>
        <v>0</v>
      </c>
      <c r="K26" s="11">
        <f t="shared" si="10"/>
        <v>-11182200</v>
      </c>
      <c r="L26" s="11">
        <f t="shared" si="3"/>
        <v>3487800</v>
      </c>
      <c r="M26" s="2" t="b">
        <f t="shared" si="1"/>
        <v>0</v>
      </c>
    </row>
    <row r="27" spans="1:13" s="2" customFormat="1" ht="15.75" hidden="1" x14ac:dyDescent="0.25">
      <c r="A27" s="19"/>
      <c r="B27" s="14"/>
      <c r="C27" s="40"/>
      <c r="D27" s="16"/>
      <c r="E27" s="16"/>
      <c r="F27" s="16"/>
      <c r="G27" s="16"/>
      <c r="H27" s="16"/>
      <c r="I27" s="16"/>
      <c r="J27" s="16"/>
      <c r="K27" s="16"/>
      <c r="L27" s="11">
        <f t="shared" si="3"/>
        <v>0</v>
      </c>
      <c r="M27" s="2" t="e">
        <f>#REF!=SUM(#REF!)</f>
        <v>#REF!</v>
      </c>
    </row>
    <row r="28" spans="1:13" s="2" customFormat="1" ht="30" customHeight="1" x14ac:dyDescent="0.25">
      <c r="A28" s="19"/>
      <c r="B28" s="14" t="s">
        <v>83</v>
      </c>
      <c r="C28" s="39" t="s">
        <v>84</v>
      </c>
      <c r="D28" s="16">
        <v>13850000</v>
      </c>
      <c r="E28" s="16">
        <v>820000</v>
      </c>
      <c r="F28" s="16"/>
      <c r="G28" s="16"/>
      <c r="H28" s="16"/>
      <c r="I28" s="16"/>
      <c r="J28" s="16"/>
      <c r="K28" s="16">
        <v>-11182200</v>
      </c>
      <c r="L28" s="11">
        <f t="shared" si="3"/>
        <v>3487800</v>
      </c>
      <c r="M28" s="2" t="b">
        <f>L27=SUM(D27:J27)</f>
        <v>1</v>
      </c>
    </row>
    <row r="29" spans="1:13" s="2" customFormat="1" ht="0.75" hidden="1" customHeight="1" x14ac:dyDescent="0.25">
      <c r="A29" s="19"/>
      <c r="B29" s="10" t="s">
        <v>11</v>
      </c>
      <c r="C29" s="10" t="s">
        <v>10</v>
      </c>
      <c r="D29" s="11">
        <f>D30</f>
        <v>0</v>
      </c>
      <c r="E29" s="11"/>
      <c r="F29" s="11"/>
      <c r="G29" s="11">
        <f t="shared" ref="G29:J29" si="11">G30</f>
        <v>0</v>
      </c>
      <c r="H29" s="11">
        <f t="shared" si="11"/>
        <v>0</v>
      </c>
      <c r="I29" s="11">
        <f t="shared" si="11"/>
        <v>0</v>
      </c>
      <c r="J29" s="11">
        <f t="shared" si="11"/>
        <v>0</v>
      </c>
      <c r="K29" s="11"/>
      <c r="L29" s="11">
        <f t="shared" si="3"/>
        <v>0</v>
      </c>
      <c r="M29" s="2" t="e">
        <f>#REF!=SUM(#REF!)</f>
        <v>#REF!</v>
      </c>
    </row>
    <row r="30" spans="1:13" s="2" customFormat="1" ht="0.75" hidden="1" customHeight="1" x14ac:dyDescent="0.25">
      <c r="A30" s="19"/>
      <c r="B30" s="14" t="s">
        <v>85</v>
      </c>
      <c r="C30" s="15" t="s">
        <v>86</v>
      </c>
      <c r="D30" s="16"/>
      <c r="E30" s="16"/>
      <c r="F30" s="16"/>
      <c r="G30" s="16"/>
      <c r="H30" s="16"/>
      <c r="I30" s="16"/>
      <c r="J30" s="16"/>
      <c r="K30" s="16"/>
      <c r="L30" s="11">
        <f t="shared" si="3"/>
        <v>0</v>
      </c>
      <c r="M30" s="2" t="b">
        <f>L29=SUM(D29:J29)</f>
        <v>1</v>
      </c>
    </row>
    <row r="31" spans="1:13" s="2" customFormat="1" ht="36.75" customHeight="1" x14ac:dyDescent="0.25">
      <c r="A31" s="19"/>
      <c r="B31" s="10" t="s">
        <v>9</v>
      </c>
      <c r="C31" s="10" t="s">
        <v>52</v>
      </c>
      <c r="D31" s="11">
        <v>320000</v>
      </c>
      <c r="E31" s="11"/>
      <c r="F31" s="11"/>
      <c r="G31" s="11"/>
      <c r="H31" s="11"/>
      <c r="I31" s="11"/>
      <c r="J31" s="11" t="e">
        <f>SUM(#REF!)</f>
        <v>#REF!</v>
      </c>
      <c r="K31" s="11">
        <v>-152500</v>
      </c>
      <c r="L31" s="11">
        <f>D31+E31+F31+G31+H31+I31+K31</f>
        <v>167500</v>
      </c>
      <c r="M31" s="2" t="b">
        <f>L30=SUM(D30:J30)</f>
        <v>1</v>
      </c>
    </row>
    <row r="32" spans="1:13" s="4" customFormat="1" ht="15.75" x14ac:dyDescent="0.25">
      <c r="A32" s="21"/>
      <c r="B32" s="33" t="s">
        <v>8</v>
      </c>
      <c r="C32" s="33" t="s">
        <v>7</v>
      </c>
      <c r="D32" s="34">
        <f>D33+D60+D62</f>
        <v>134282377.40000001</v>
      </c>
      <c r="E32" s="34">
        <f>E64</f>
        <v>0</v>
      </c>
      <c r="F32" s="34">
        <f>F33+F64</f>
        <v>956961.73</v>
      </c>
      <c r="G32" s="34">
        <f>G33+G60+G62</f>
        <v>3469829.46</v>
      </c>
      <c r="H32" s="34">
        <f>H33+H60+H62</f>
        <v>8410888.6699999999</v>
      </c>
      <c r="I32" s="34">
        <f>I33+I60+I62</f>
        <v>1088068</v>
      </c>
      <c r="J32" s="34">
        <f t="shared" ref="J32:K32" si="12">J33+J60+J62</f>
        <v>0</v>
      </c>
      <c r="K32" s="34">
        <f t="shared" si="12"/>
        <v>16632547.810000001</v>
      </c>
      <c r="L32" s="11">
        <f t="shared" si="3"/>
        <v>164840673.06999999</v>
      </c>
      <c r="M32" s="4" t="e">
        <f>#REF!=SUM(#REF!)</f>
        <v>#REF!</v>
      </c>
    </row>
    <row r="33" spans="1:13" s="2" customFormat="1" ht="31.5" x14ac:dyDescent="0.25">
      <c r="A33" s="19"/>
      <c r="B33" s="10" t="s">
        <v>6</v>
      </c>
      <c r="C33" s="24" t="s">
        <v>5</v>
      </c>
      <c r="D33" s="11">
        <f>D34+D39+D48+D55</f>
        <v>134282377.40000001</v>
      </c>
      <c r="E33" s="11"/>
      <c r="F33" s="11">
        <f>F34+F39+F48+F55</f>
        <v>956961.73</v>
      </c>
      <c r="G33" s="11">
        <f>G34+G39+G48+G55</f>
        <v>3469829.46</v>
      </c>
      <c r="H33" s="11">
        <f>H34+H39+H48+H55</f>
        <v>8410888.6699999999</v>
      </c>
      <c r="I33" s="11">
        <f>I34+I39+I48+I55</f>
        <v>1088068</v>
      </c>
      <c r="J33" s="11">
        <f t="shared" ref="J33:K33" si="13">J34+J39+J48+J55</f>
        <v>0</v>
      </c>
      <c r="K33" s="11">
        <f t="shared" si="13"/>
        <v>16632547.810000001</v>
      </c>
      <c r="L33" s="11">
        <f t="shared" si="3"/>
        <v>164840673.06999999</v>
      </c>
      <c r="M33" s="2" t="b">
        <f>L32=SUM(D32:J32)</f>
        <v>0</v>
      </c>
    </row>
    <row r="34" spans="1:13" s="2" customFormat="1" ht="31.5" x14ac:dyDescent="0.25">
      <c r="A34" s="19"/>
      <c r="B34" s="28" t="s">
        <v>53</v>
      </c>
      <c r="C34" s="29" t="s">
        <v>54</v>
      </c>
      <c r="D34" s="30">
        <f>D35+D36+D37+D38</f>
        <v>28118000</v>
      </c>
      <c r="E34" s="30"/>
      <c r="F34" s="30"/>
      <c r="G34" s="30">
        <f t="shared" ref="G34:K34" si="14">G35+G36+G37+G38</f>
        <v>-1405900</v>
      </c>
      <c r="H34" s="30">
        <f t="shared" si="14"/>
        <v>2777640</v>
      </c>
      <c r="I34" s="30">
        <f t="shared" si="14"/>
        <v>1088068</v>
      </c>
      <c r="J34" s="30">
        <f t="shared" si="14"/>
        <v>0</v>
      </c>
      <c r="K34" s="30">
        <f t="shared" si="14"/>
        <v>18711520</v>
      </c>
      <c r="L34" s="11">
        <f t="shared" si="3"/>
        <v>49289328</v>
      </c>
      <c r="M34" s="2" t="b">
        <f>L33=SUM(D33:J33)</f>
        <v>0</v>
      </c>
    </row>
    <row r="35" spans="1:13" s="2" customFormat="1" ht="31.5" x14ac:dyDescent="0.25">
      <c r="A35" s="19"/>
      <c r="B35" s="25" t="s">
        <v>55</v>
      </c>
      <c r="C35" s="26" t="s">
        <v>56</v>
      </c>
      <c r="D35" s="16">
        <v>19793000</v>
      </c>
      <c r="E35" s="16"/>
      <c r="F35" s="16"/>
      <c r="G35" s="59"/>
      <c r="H35" s="16"/>
      <c r="I35" s="16">
        <v>0</v>
      </c>
      <c r="J35" s="16"/>
      <c r="K35" s="16"/>
      <c r="L35" s="11">
        <f t="shared" si="3"/>
        <v>19793000</v>
      </c>
      <c r="M35" s="2" t="b">
        <f>L34=SUM(D34:J34)</f>
        <v>0</v>
      </c>
    </row>
    <row r="36" spans="1:13" s="2" customFormat="1" ht="31.5" x14ac:dyDescent="0.25">
      <c r="A36" s="19"/>
      <c r="B36" s="25" t="s">
        <v>57</v>
      </c>
      <c r="C36" s="26" t="s">
        <v>58</v>
      </c>
      <c r="D36" s="16">
        <v>8325000</v>
      </c>
      <c r="E36" s="16"/>
      <c r="F36" s="16"/>
      <c r="G36" s="16">
        <v>-1405900</v>
      </c>
      <c r="H36" s="59">
        <v>2777640</v>
      </c>
      <c r="I36" s="16">
        <v>1088068</v>
      </c>
      <c r="J36" s="16"/>
      <c r="K36" s="16">
        <v>18711520</v>
      </c>
      <c r="L36" s="11">
        <f t="shared" si="3"/>
        <v>29496328</v>
      </c>
      <c r="M36" s="2" t="b">
        <f>L35=SUM(D35:J35)</f>
        <v>1</v>
      </c>
    </row>
    <row r="37" spans="1:13" s="2" customFormat="1" ht="99.75" hidden="1" customHeight="1" x14ac:dyDescent="0.25">
      <c r="A37" s="19"/>
      <c r="B37" s="41"/>
      <c r="C37" s="42"/>
      <c r="D37" s="16"/>
      <c r="E37" s="16"/>
      <c r="F37" s="16"/>
      <c r="G37" s="16"/>
      <c r="H37" s="16"/>
      <c r="I37" s="16"/>
      <c r="J37" s="16"/>
      <c r="K37" s="16"/>
      <c r="L37" s="11">
        <f t="shared" si="3"/>
        <v>0</v>
      </c>
    </row>
    <row r="38" spans="1:13" s="2" customFormat="1" ht="15.75" hidden="1" x14ac:dyDescent="0.25">
      <c r="A38" s="19"/>
      <c r="B38" s="35"/>
      <c r="C38" s="39"/>
      <c r="D38" s="16"/>
      <c r="E38" s="16"/>
      <c r="F38" s="16"/>
      <c r="G38" s="16"/>
      <c r="H38" s="16"/>
      <c r="I38" s="16"/>
      <c r="J38" s="16"/>
      <c r="K38" s="16"/>
      <c r="L38" s="11">
        <f t="shared" si="3"/>
        <v>0</v>
      </c>
    </row>
    <row r="39" spans="1:13" s="2" customFormat="1" ht="31.5" x14ac:dyDescent="0.25">
      <c r="A39" s="19"/>
      <c r="B39" s="28" t="s">
        <v>59</v>
      </c>
      <c r="C39" s="29" t="s">
        <v>4</v>
      </c>
      <c r="D39" s="30">
        <f>SUM(D40:D47)</f>
        <v>9088191</v>
      </c>
      <c r="E39" s="30">
        <f>SUM(E40:E47)</f>
        <v>0</v>
      </c>
      <c r="F39" s="30">
        <f>SUM(F40:F47)</f>
        <v>956961.73</v>
      </c>
      <c r="G39" s="30">
        <f>SUM(G40:G47)</f>
        <v>2587105</v>
      </c>
      <c r="H39" s="30">
        <f>SUM(H40:H47)</f>
        <v>4275000</v>
      </c>
      <c r="I39" s="30">
        <f>SUM(I40:I47)</f>
        <v>0</v>
      </c>
      <c r="J39" s="30">
        <f t="shared" ref="J39:K39" si="15">SUM(J40:J47)</f>
        <v>0</v>
      </c>
      <c r="K39" s="30">
        <f t="shared" si="15"/>
        <v>-100000</v>
      </c>
      <c r="L39" s="11">
        <f t="shared" si="3"/>
        <v>16807257.73</v>
      </c>
      <c r="M39" s="2" t="b">
        <f>L36=SUM(D36:J36)</f>
        <v>0</v>
      </c>
    </row>
    <row r="40" spans="1:13" s="2" customFormat="1" ht="72.75" hidden="1" customHeight="1" x14ac:dyDescent="0.25">
      <c r="A40" s="17"/>
      <c r="B40" s="55" t="s">
        <v>111</v>
      </c>
      <c r="C40" s="51" t="s">
        <v>112</v>
      </c>
      <c r="D40" s="16"/>
      <c r="E40" s="16"/>
      <c r="F40" s="16"/>
      <c r="G40" s="16"/>
      <c r="H40" s="16"/>
      <c r="I40" s="16"/>
      <c r="J40" s="16"/>
      <c r="K40" s="16"/>
      <c r="L40" s="11">
        <f t="shared" si="3"/>
        <v>0</v>
      </c>
    </row>
    <row r="41" spans="1:13" s="2" customFormat="1" ht="47.25" hidden="1" x14ac:dyDescent="0.25">
      <c r="A41" s="17"/>
      <c r="B41" s="35" t="s">
        <v>109</v>
      </c>
      <c r="C41" s="54" t="s">
        <v>110</v>
      </c>
      <c r="D41" s="16"/>
      <c r="E41" s="16"/>
      <c r="F41" s="16"/>
      <c r="G41" s="16"/>
      <c r="H41" s="16"/>
      <c r="I41" s="16"/>
      <c r="J41" s="16"/>
      <c r="K41" s="16"/>
      <c r="L41" s="11">
        <f t="shared" si="3"/>
        <v>0</v>
      </c>
      <c r="M41" s="2" t="e">
        <f>#REF!=SUM(#REF!)</f>
        <v>#REF!</v>
      </c>
    </row>
    <row r="42" spans="1:13" s="2" customFormat="1" ht="78.75" x14ac:dyDescent="0.25">
      <c r="A42" s="19"/>
      <c r="B42" s="43" t="s">
        <v>87</v>
      </c>
      <c r="C42" s="44" t="s">
        <v>88</v>
      </c>
      <c r="D42" s="16">
        <v>487424</v>
      </c>
      <c r="E42" s="16"/>
      <c r="F42" s="71">
        <v>-135396</v>
      </c>
      <c r="G42" s="16"/>
      <c r="H42" s="16"/>
      <c r="I42" s="58"/>
      <c r="J42" s="16"/>
      <c r="K42" s="16"/>
      <c r="L42" s="11">
        <f t="shared" si="3"/>
        <v>352028</v>
      </c>
      <c r="M42" s="2" t="b">
        <f>L41=SUM(D41:J41)</f>
        <v>1</v>
      </c>
    </row>
    <row r="43" spans="1:13" s="2" customFormat="1" ht="71.25" customHeight="1" x14ac:dyDescent="0.25">
      <c r="A43" s="19"/>
      <c r="B43" s="43" t="s">
        <v>103</v>
      </c>
      <c r="C43" s="44" t="s">
        <v>104</v>
      </c>
      <c r="D43" s="16">
        <v>1443646</v>
      </c>
      <c r="E43" s="16"/>
      <c r="F43" s="16"/>
      <c r="G43" s="16"/>
      <c r="H43" s="16"/>
      <c r="I43" s="58"/>
      <c r="J43" s="16"/>
      <c r="K43" s="16">
        <v>-100000</v>
      </c>
      <c r="L43" s="11">
        <f t="shared" si="3"/>
        <v>1343646</v>
      </c>
    </row>
    <row r="44" spans="1:13" s="2" customFormat="1" ht="63" hidden="1" x14ac:dyDescent="0.25">
      <c r="A44" s="19"/>
      <c r="B44" s="45" t="s">
        <v>89</v>
      </c>
      <c r="C44" s="46" t="s">
        <v>90</v>
      </c>
      <c r="D44" s="16">
        <v>0</v>
      </c>
      <c r="E44" s="16"/>
      <c r="F44" s="16"/>
      <c r="G44" s="16"/>
      <c r="H44" s="16"/>
      <c r="I44" s="16"/>
      <c r="J44" s="16"/>
      <c r="K44" s="16"/>
      <c r="L44" s="11">
        <f t="shared" si="3"/>
        <v>0</v>
      </c>
    </row>
    <row r="45" spans="1:13" s="2" customFormat="1" ht="31.5" x14ac:dyDescent="0.25">
      <c r="A45" s="19"/>
      <c r="B45" s="47" t="s">
        <v>73</v>
      </c>
      <c r="C45" s="48" t="s">
        <v>74</v>
      </c>
      <c r="D45" s="16">
        <v>710370</v>
      </c>
      <c r="E45" s="16"/>
      <c r="F45" s="16"/>
      <c r="G45" s="16"/>
      <c r="H45" s="16"/>
      <c r="I45" s="16"/>
      <c r="J45" s="16"/>
      <c r="K45" s="16"/>
      <c r="L45" s="11">
        <f t="shared" si="3"/>
        <v>710370</v>
      </c>
    </row>
    <row r="46" spans="1:13" s="2" customFormat="1" ht="31.5" x14ac:dyDescent="0.25">
      <c r="A46" s="19"/>
      <c r="B46" s="21" t="s">
        <v>91</v>
      </c>
      <c r="C46" s="49" t="s">
        <v>92</v>
      </c>
      <c r="D46" s="16">
        <v>37131</v>
      </c>
      <c r="E46" s="16"/>
      <c r="F46" s="16"/>
      <c r="G46" s="16"/>
      <c r="H46" s="16"/>
      <c r="I46" s="60"/>
      <c r="J46" s="16"/>
      <c r="K46" s="16"/>
      <c r="L46" s="11">
        <f t="shared" si="3"/>
        <v>37131</v>
      </c>
    </row>
    <row r="47" spans="1:13" s="4" customFormat="1" ht="18.75" customHeight="1" x14ac:dyDescent="0.25">
      <c r="A47" s="21"/>
      <c r="B47" s="25" t="s">
        <v>93</v>
      </c>
      <c r="C47" s="26" t="s">
        <v>60</v>
      </c>
      <c r="D47" s="16">
        <v>6409620</v>
      </c>
      <c r="E47" s="16"/>
      <c r="F47" s="72">
        <v>1092357.73</v>
      </c>
      <c r="G47" s="72">
        <v>2587105</v>
      </c>
      <c r="H47" s="16">
        <v>4275000</v>
      </c>
      <c r="I47" s="61"/>
      <c r="J47" s="16"/>
      <c r="K47" s="16"/>
      <c r="L47" s="11">
        <f t="shared" si="3"/>
        <v>14364082.73</v>
      </c>
      <c r="M47" s="4" t="b">
        <f>L44=SUM(D44:J44)</f>
        <v>1</v>
      </c>
    </row>
    <row r="48" spans="1:13" s="2" customFormat="1" ht="31.5" x14ac:dyDescent="0.25">
      <c r="A48" s="19"/>
      <c r="B48" s="28" t="s">
        <v>61</v>
      </c>
      <c r="C48" s="29" t="s">
        <v>62</v>
      </c>
      <c r="D48" s="30">
        <f>SUM(D49:D54)</f>
        <v>87984604.400000006</v>
      </c>
      <c r="E48" s="30">
        <f>SUM(E49:E54)</f>
        <v>0</v>
      </c>
      <c r="F48" s="30">
        <f>SUM(F49:F54)</f>
        <v>0</v>
      </c>
      <c r="G48" s="30">
        <f>SUM(G49:G54)</f>
        <v>-1050213.8399999999</v>
      </c>
      <c r="H48" s="30">
        <f>SUM(H49:H54)</f>
        <v>1336855.67</v>
      </c>
      <c r="I48" s="30">
        <f>SUM(I49:I54)</f>
        <v>0</v>
      </c>
      <c r="J48" s="30">
        <f t="shared" ref="J48:K48" si="16">SUM(J49:J54)</f>
        <v>0</v>
      </c>
      <c r="K48" s="30">
        <f t="shared" si="16"/>
        <v>707404</v>
      </c>
      <c r="L48" s="11">
        <f t="shared" si="3"/>
        <v>88978650.230000004</v>
      </c>
      <c r="M48" s="2" t="b">
        <f>L47=SUM(D47:J47)</f>
        <v>1</v>
      </c>
    </row>
    <row r="49" spans="1:13" s="2" customFormat="1" ht="45" customHeight="1" x14ac:dyDescent="0.25">
      <c r="A49" s="19"/>
      <c r="B49" s="21" t="s">
        <v>101</v>
      </c>
      <c r="C49" s="23" t="s">
        <v>119</v>
      </c>
      <c r="D49" s="16">
        <v>24047</v>
      </c>
      <c r="E49" s="30"/>
      <c r="F49" s="69"/>
      <c r="G49" s="30"/>
      <c r="H49" s="30"/>
      <c r="I49" s="69"/>
      <c r="J49" s="30"/>
      <c r="K49" s="30"/>
      <c r="L49" s="11">
        <f t="shared" si="3"/>
        <v>24047</v>
      </c>
    </row>
    <row r="50" spans="1:13" s="2" customFormat="1" ht="42" customHeight="1" x14ac:dyDescent="0.25">
      <c r="A50" s="19"/>
      <c r="B50" s="21" t="s">
        <v>94</v>
      </c>
      <c r="C50" s="23" t="s">
        <v>95</v>
      </c>
      <c r="D50" s="53">
        <v>80073188.400000006</v>
      </c>
      <c r="E50" s="53"/>
      <c r="F50" s="59"/>
      <c r="G50" s="16">
        <v>-2470841.84</v>
      </c>
      <c r="H50" s="16">
        <v>1911720</v>
      </c>
      <c r="I50" s="62"/>
      <c r="J50" s="16"/>
      <c r="K50" s="16">
        <v>707404</v>
      </c>
      <c r="L50" s="11">
        <f t="shared" si="3"/>
        <v>80221470.560000002</v>
      </c>
      <c r="M50" s="2" t="b">
        <f>L48=SUM(D48:J48)</f>
        <v>0</v>
      </c>
    </row>
    <row r="51" spans="1:13" s="2" customFormat="1" ht="78.75" x14ac:dyDescent="0.25">
      <c r="A51" s="19"/>
      <c r="B51" s="25" t="s">
        <v>96</v>
      </c>
      <c r="C51" s="26" t="s">
        <v>97</v>
      </c>
      <c r="D51" s="70">
        <v>404524</v>
      </c>
      <c r="E51" s="53"/>
      <c r="F51" s="53"/>
      <c r="G51" s="16"/>
      <c r="H51" s="16">
        <v>-156742</v>
      </c>
      <c r="I51" s="16"/>
      <c r="J51" s="16"/>
      <c r="K51" s="16"/>
      <c r="L51" s="11">
        <f t="shared" si="3"/>
        <v>247782</v>
      </c>
      <c r="M51" s="2" t="b">
        <f>L50=SUM(D50:J50)</f>
        <v>0</v>
      </c>
    </row>
    <row r="52" spans="1:13" s="2" customFormat="1" ht="67.5" customHeight="1" x14ac:dyDescent="0.25">
      <c r="A52" s="19"/>
      <c r="B52" s="25" t="s">
        <v>98</v>
      </c>
      <c r="C52" s="26" t="s">
        <v>99</v>
      </c>
      <c r="D52" s="53">
        <v>6769620</v>
      </c>
      <c r="E52" s="53"/>
      <c r="F52" s="53"/>
      <c r="G52" s="16">
        <v>1420628</v>
      </c>
      <c r="H52" s="16">
        <v>-459515.33</v>
      </c>
      <c r="I52" s="63"/>
      <c r="J52" s="16"/>
      <c r="K52" s="16"/>
      <c r="L52" s="11">
        <f t="shared" si="3"/>
        <v>7730732.6699999999</v>
      </c>
    </row>
    <row r="53" spans="1:13" s="2" customFormat="1" ht="45" customHeight="1" x14ac:dyDescent="0.25">
      <c r="A53" s="19"/>
      <c r="B53" s="25" t="s">
        <v>100</v>
      </c>
      <c r="C53" s="26" t="s">
        <v>63</v>
      </c>
      <c r="D53" s="53">
        <v>713225</v>
      </c>
      <c r="E53" s="53"/>
      <c r="F53" s="53"/>
      <c r="G53" s="16"/>
      <c r="H53" s="16">
        <v>41393</v>
      </c>
      <c r="I53" s="62"/>
      <c r="J53" s="16"/>
      <c r="K53" s="16"/>
      <c r="L53" s="11">
        <f t="shared" si="3"/>
        <v>754618</v>
      </c>
      <c r="M53" s="2" t="b">
        <f>L52=SUM(D52:J52)</f>
        <v>1</v>
      </c>
    </row>
    <row r="54" spans="1:13" s="2" customFormat="1" ht="0.75" hidden="1" customHeight="1" x14ac:dyDescent="0.25">
      <c r="A54" s="19"/>
      <c r="B54" s="35" t="s">
        <v>101</v>
      </c>
      <c r="C54" s="36" t="s">
        <v>102</v>
      </c>
      <c r="D54" s="53"/>
      <c r="E54" s="53"/>
      <c r="F54" s="53"/>
      <c r="G54" s="16"/>
      <c r="H54" s="16"/>
      <c r="I54" s="16"/>
      <c r="J54" s="16"/>
      <c r="K54" s="16"/>
      <c r="L54" s="11">
        <f t="shared" si="3"/>
        <v>0</v>
      </c>
      <c r="M54" s="2" t="b">
        <f>L53=SUM(D53:J53)</f>
        <v>1</v>
      </c>
    </row>
    <row r="55" spans="1:13" s="2" customFormat="1" ht="24" customHeight="1" x14ac:dyDescent="0.25">
      <c r="A55" s="19"/>
      <c r="B55" s="31" t="s">
        <v>3</v>
      </c>
      <c r="C55" s="32" t="s">
        <v>2</v>
      </c>
      <c r="D55" s="30">
        <f>D56+D58+D59</f>
        <v>9091582</v>
      </c>
      <c r="E55" s="30"/>
      <c r="F55" s="30"/>
      <c r="G55" s="30">
        <f t="shared" ref="G55:K55" si="17">G56+G58+G59</f>
        <v>3338838.3</v>
      </c>
      <c r="H55" s="30">
        <f t="shared" si="17"/>
        <v>21393</v>
      </c>
      <c r="I55" s="30">
        <f t="shared" si="17"/>
        <v>0</v>
      </c>
      <c r="J55" s="30">
        <f t="shared" si="17"/>
        <v>0</v>
      </c>
      <c r="K55" s="30">
        <f>K56+K58+K59+K57</f>
        <v>-2686376.19</v>
      </c>
      <c r="L55" s="11">
        <f t="shared" si="3"/>
        <v>9765437.1100000013</v>
      </c>
      <c r="M55" s="2" t="e">
        <f>#REF!=SUM(#REF!)</f>
        <v>#REF!</v>
      </c>
    </row>
    <row r="56" spans="1:13" s="2" customFormat="1" ht="78.75" x14ac:dyDescent="0.25">
      <c r="A56" s="12"/>
      <c r="B56" s="74" t="s">
        <v>64</v>
      </c>
      <c r="C56" s="26" t="s">
        <v>65</v>
      </c>
      <c r="D56" s="16">
        <v>4010200</v>
      </c>
      <c r="E56" s="16"/>
      <c r="F56" s="16"/>
      <c r="G56" s="16"/>
      <c r="H56" s="16"/>
      <c r="I56" s="64"/>
      <c r="J56" s="16"/>
      <c r="K56" s="16">
        <v>-332900</v>
      </c>
      <c r="L56" s="11">
        <f t="shared" si="3"/>
        <v>3677300</v>
      </c>
      <c r="M56" s="2" t="b">
        <f>L55=SUM(D55:J55)</f>
        <v>0</v>
      </c>
    </row>
    <row r="57" spans="1:13" s="2" customFormat="1" ht="91.5" customHeight="1" x14ac:dyDescent="0.25">
      <c r="A57" s="12"/>
      <c r="B57" s="25" t="s">
        <v>127</v>
      </c>
      <c r="C57" s="26" t="s">
        <v>128</v>
      </c>
      <c r="D57" s="16"/>
      <c r="E57" s="16"/>
      <c r="F57" s="16"/>
      <c r="G57" s="16"/>
      <c r="H57" s="16"/>
      <c r="I57" s="64"/>
      <c r="J57" s="16"/>
      <c r="K57" s="16">
        <v>111524.11</v>
      </c>
      <c r="L57" s="11">
        <f t="shared" si="3"/>
        <v>111524.11</v>
      </c>
    </row>
    <row r="58" spans="1:13" s="2" customFormat="1" ht="78.75" x14ac:dyDescent="0.25">
      <c r="A58" s="12"/>
      <c r="B58" s="50" t="s">
        <v>105</v>
      </c>
      <c r="C58" s="52" t="s">
        <v>106</v>
      </c>
      <c r="D58" s="16">
        <v>4843440</v>
      </c>
      <c r="E58" s="16"/>
      <c r="F58" s="16"/>
      <c r="G58" s="16"/>
      <c r="H58" s="16"/>
      <c r="I58" s="16"/>
      <c r="J58" s="16"/>
      <c r="K58" s="16">
        <v>-481000</v>
      </c>
      <c r="L58" s="11">
        <f t="shared" si="3"/>
        <v>4362440</v>
      </c>
    </row>
    <row r="59" spans="1:13" s="2" customFormat="1" ht="30.75" customHeight="1" x14ac:dyDescent="0.25">
      <c r="A59" s="12"/>
      <c r="B59" s="35" t="s">
        <v>107</v>
      </c>
      <c r="C59" s="36" t="s">
        <v>108</v>
      </c>
      <c r="D59" s="16">
        <v>237942</v>
      </c>
      <c r="E59" s="16"/>
      <c r="F59" s="16"/>
      <c r="G59" s="16">
        <v>3338838.3</v>
      </c>
      <c r="H59" s="16">
        <v>21393</v>
      </c>
      <c r="I59" s="64"/>
      <c r="J59" s="16"/>
      <c r="K59" s="16">
        <v>-1984000.3</v>
      </c>
      <c r="L59" s="11">
        <f t="shared" si="3"/>
        <v>1614172.9999999998</v>
      </c>
    </row>
    <row r="60" spans="1:13" s="2" customFormat="1" ht="15.75" hidden="1" x14ac:dyDescent="0.25">
      <c r="A60" s="17"/>
      <c r="B60" s="10" t="s">
        <v>66</v>
      </c>
      <c r="C60" s="24" t="s">
        <v>1</v>
      </c>
      <c r="D60" s="11">
        <f>D61</f>
        <v>0</v>
      </c>
      <c r="E60" s="11"/>
      <c r="F60" s="11"/>
      <c r="G60" s="11">
        <f t="shared" ref="G60:J60" si="18">G61</f>
        <v>0</v>
      </c>
      <c r="H60" s="11">
        <f t="shared" si="18"/>
        <v>0</v>
      </c>
      <c r="I60" s="11">
        <f t="shared" si="18"/>
        <v>0</v>
      </c>
      <c r="J60" s="11">
        <f t="shared" si="18"/>
        <v>0</v>
      </c>
      <c r="K60" s="11"/>
      <c r="L60" s="11">
        <f t="shared" si="3"/>
        <v>0</v>
      </c>
      <c r="M60" s="2" t="b">
        <f>L56=SUM(D56:J56)</f>
        <v>0</v>
      </c>
    </row>
    <row r="61" spans="1:13" s="2" customFormat="1" ht="31.5" hidden="1" x14ac:dyDescent="0.25">
      <c r="A61" s="19"/>
      <c r="B61" s="14" t="s">
        <v>67</v>
      </c>
      <c r="C61" s="15" t="s">
        <v>68</v>
      </c>
      <c r="D61" s="16"/>
      <c r="E61" s="16"/>
      <c r="F61" s="16"/>
      <c r="G61" s="16"/>
      <c r="H61" s="16"/>
      <c r="I61" s="16"/>
      <c r="J61" s="16"/>
      <c r="K61" s="16"/>
      <c r="L61" s="11">
        <f t="shared" si="3"/>
        <v>0</v>
      </c>
      <c r="M61" s="2" t="e">
        <f>#REF!=SUM(#REF!)</f>
        <v>#REF!</v>
      </c>
    </row>
    <row r="62" spans="1:13" s="2" customFormat="1" ht="78.75" hidden="1" x14ac:dyDescent="0.25">
      <c r="A62" s="13"/>
      <c r="B62" s="10" t="s">
        <v>0</v>
      </c>
      <c r="C62" s="24" t="s">
        <v>69</v>
      </c>
      <c r="D62" s="11">
        <f>D63</f>
        <v>0</v>
      </c>
      <c r="E62" s="11"/>
      <c r="F62" s="11"/>
      <c r="G62" s="11">
        <f t="shared" ref="G62:J62" si="19">G63</f>
        <v>0</v>
      </c>
      <c r="H62" s="11">
        <f t="shared" si="19"/>
        <v>0</v>
      </c>
      <c r="I62" s="11">
        <f t="shared" si="19"/>
        <v>0</v>
      </c>
      <c r="J62" s="11">
        <f t="shared" si="19"/>
        <v>0</v>
      </c>
      <c r="K62" s="11"/>
      <c r="L62" s="11">
        <f t="shared" si="3"/>
        <v>0</v>
      </c>
      <c r="M62" s="2" t="b">
        <f>L61=SUM(D61:J61)</f>
        <v>1</v>
      </c>
    </row>
    <row r="63" spans="1:13" s="2" customFormat="1" ht="63" hidden="1" x14ac:dyDescent="0.25">
      <c r="A63" s="17"/>
      <c r="B63" s="14" t="s">
        <v>70</v>
      </c>
      <c r="C63" s="15" t="s">
        <v>71</v>
      </c>
      <c r="D63" s="16"/>
      <c r="E63" s="16"/>
      <c r="F63" s="16"/>
      <c r="G63" s="16"/>
      <c r="H63" s="16"/>
      <c r="I63" s="16"/>
      <c r="J63" s="16"/>
      <c r="K63" s="16"/>
      <c r="L63" s="11">
        <f t="shared" si="3"/>
        <v>0</v>
      </c>
      <c r="M63" s="2" t="b">
        <f>L62=SUM(D62:J62)</f>
        <v>1</v>
      </c>
    </row>
    <row r="64" spans="1:13" s="2" customFormat="1" ht="47.25" x14ac:dyDescent="0.25">
      <c r="A64" s="17"/>
      <c r="B64" s="10" t="s">
        <v>113</v>
      </c>
      <c r="C64" s="24" t="s">
        <v>114</v>
      </c>
      <c r="D64" s="11"/>
      <c r="E64" s="11">
        <f>E65</f>
        <v>0</v>
      </c>
      <c r="F64" s="11"/>
      <c r="G64" s="11"/>
      <c r="H64" s="11"/>
      <c r="I64" s="11"/>
      <c r="J64" s="11"/>
      <c r="K64" s="11"/>
      <c r="L64" s="11">
        <f t="shared" si="3"/>
        <v>0</v>
      </c>
    </row>
    <row r="65" spans="1:13" s="2" customFormat="1" ht="47.25" x14ac:dyDescent="0.25">
      <c r="A65" s="17"/>
      <c r="B65" s="14" t="s">
        <v>115</v>
      </c>
      <c r="C65" s="15" t="s">
        <v>116</v>
      </c>
      <c r="D65" s="16"/>
      <c r="E65" s="57"/>
      <c r="F65" s="16"/>
      <c r="G65" s="16"/>
      <c r="H65" s="16"/>
      <c r="I65" s="16"/>
      <c r="J65" s="16"/>
      <c r="K65" s="16"/>
      <c r="L65" s="11">
        <f t="shared" si="3"/>
        <v>0</v>
      </c>
    </row>
    <row r="66" spans="1:13" s="2" customFormat="1" ht="15.75" x14ac:dyDescent="0.25">
      <c r="A66" s="17"/>
      <c r="B66" s="14"/>
      <c r="C66" s="15"/>
      <c r="D66" s="16"/>
      <c r="E66" s="16"/>
      <c r="F66" s="16"/>
      <c r="G66" s="16"/>
      <c r="H66" s="16"/>
      <c r="I66" s="16"/>
      <c r="J66" s="16"/>
      <c r="K66" s="16"/>
      <c r="L66" s="11">
        <f t="shared" si="3"/>
        <v>0</v>
      </c>
    </row>
    <row r="67" spans="1:13" s="2" customFormat="1" ht="15.75" x14ac:dyDescent="0.25">
      <c r="A67" s="19"/>
      <c r="B67" s="66" t="s">
        <v>72</v>
      </c>
      <c r="C67" s="66"/>
      <c r="D67" s="27">
        <f>D4+D32</f>
        <v>185607377.40000001</v>
      </c>
      <c r="E67" s="27">
        <f>E4+E32</f>
        <v>820000</v>
      </c>
      <c r="F67" s="27">
        <f>F4+F32</f>
        <v>956961.73</v>
      </c>
      <c r="G67" s="27">
        <f>G4+G32</f>
        <v>5550132.0300000003</v>
      </c>
      <c r="H67" s="27">
        <f>H4+H32</f>
        <v>8410888.6699999999</v>
      </c>
      <c r="I67" s="27">
        <f>I4+I32</f>
        <v>1088068</v>
      </c>
      <c r="J67" s="27" t="e">
        <f t="shared" ref="J67:L67" si="20">J4+J32</f>
        <v>#REF!</v>
      </c>
      <c r="K67" s="27">
        <f t="shared" si="20"/>
        <v>6944225.2400000002</v>
      </c>
      <c r="L67" s="27">
        <f t="shared" si="20"/>
        <v>209377653.06999999</v>
      </c>
      <c r="M67" s="2" t="b">
        <f>L63=SUM(D63:J63)</f>
        <v>1</v>
      </c>
    </row>
    <row r="68" spans="1:13" s="2" customFormat="1" ht="37.5" customHeight="1" x14ac:dyDescent="0.25">
      <c r="A68" s="5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2" t="e">
        <f>L67=SUM(D67:J67)</f>
        <v>#REF!</v>
      </c>
    </row>
  </sheetData>
  <mergeCells count="2">
    <mergeCell ref="A1:L1"/>
    <mergeCell ref="B67:C67"/>
  </mergeCells>
  <pageMargins left="0" right="0" top="0.52" bottom="0" header="0.28999999999999998" footer="0.31496062992125984"/>
  <pageSetup paperSize="9" scale="55" fitToHeight="0" orientation="landscape" r:id="rId1"/>
  <rowBreaks count="2" manualBreakCount="2">
    <brk id="35" min="1" max="11" man="1"/>
    <brk id="5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2019-03-20T09:35:16Z</cp:lastPrinted>
  <dcterms:created xsi:type="dcterms:W3CDTF">2016-07-22T14:02:25Z</dcterms:created>
  <dcterms:modified xsi:type="dcterms:W3CDTF">2023-02-01T08:46:44Z</dcterms:modified>
</cp:coreProperties>
</file>