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15" i="1" l="1"/>
  <c r="D9" i="1"/>
  <c r="D8" i="1" s="1"/>
  <c r="D40" i="1"/>
  <c r="D32" i="1"/>
  <c r="D33" i="1"/>
  <c r="D25" i="1"/>
  <c r="D22" i="1"/>
  <c r="D17" i="1"/>
  <c r="E9" i="1"/>
  <c r="D7" i="1" l="1"/>
  <c r="D67" i="1"/>
  <c r="D35" i="1" l="1"/>
  <c r="E69" i="1" l="1"/>
  <c r="E70" i="1"/>
  <c r="D72" i="1" l="1"/>
  <c r="E74" i="1"/>
  <c r="E56" i="1"/>
  <c r="E58" i="1"/>
  <c r="D57" i="1"/>
  <c r="D55" i="1" s="1"/>
  <c r="E77" i="1" l="1"/>
  <c r="E76" i="1"/>
  <c r="C59" i="1"/>
  <c r="D59" i="1" l="1"/>
  <c r="D54" i="1" s="1"/>
  <c r="E61" i="1"/>
  <c r="E66" i="1"/>
  <c r="E60" i="1" l="1"/>
  <c r="E71" i="1"/>
  <c r="K72" i="1" l="1"/>
  <c r="K67" i="1"/>
  <c r="K59" i="1"/>
  <c r="K55" i="1"/>
  <c r="K40" i="1"/>
  <c r="K36" i="1"/>
  <c r="K35" i="1"/>
  <c r="K33" i="1"/>
  <c r="K32" i="1"/>
  <c r="K26" i="1"/>
  <c r="K25" i="1"/>
  <c r="K23" i="1"/>
  <c r="K22" i="1"/>
  <c r="K20" i="1"/>
  <c r="K17" i="1"/>
  <c r="K15" i="1"/>
  <c r="K9" i="1"/>
  <c r="K8" i="1" s="1"/>
  <c r="K7" i="1" s="1"/>
  <c r="H72" i="1"/>
  <c r="H67" i="1"/>
  <c r="H59" i="1"/>
  <c r="H57" i="1"/>
  <c r="H55" i="1" s="1"/>
  <c r="H54" i="1" s="1"/>
  <c r="H53" i="1" s="1"/>
  <c r="H40" i="1"/>
  <c r="H36" i="1"/>
  <c r="H35" i="1" s="1"/>
  <c r="H33" i="1"/>
  <c r="H32" i="1"/>
  <c r="H26" i="1"/>
  <c r="H25" i="1"/>
  <c r="H23" i="1"/>
  <c r="H22" i="1" s="1"/>
  <c r="H20" i="1"/>
  <c r="H18" i="1"/>
  <c r="H17" i="1"/>
  <c r="H15" i="1"/>
  <c r="H9" i="1"/>
  <c r="H8" i="1" s="1"/>
  <c r="F18" i="1"/>
  <c r="I72" i="1"/>
  <c r="I67" i="1"/>
  <c r="I59" i="1"/>
  <c r="I55" i="1"/>
  <c r="I40" i="1"/>
  <c r="I36" i="1"/>
  <c r="I35" i="1"/>
  <c r="I33" i="1"/>
  <c r="I32" i="1"/>
  <c r="I26" i="1"/>
  <c r="I25" i="1" s="1"/>
  <c r="I23" i="1"/>
  <c r="I22" i="1" s="1"/>
  <c r="I20" i="1"/>
  <c r="I17" i="1" s="1"/>
  <c r="I15" i="1"/>
  <c r="I9" i="1"/>
  <c r="I8" i="1" s="1"/>
  <c r="F72" i="1"/>
  <c r="F67" i="1"/>
  <c r="F59" i="1"/>
  <c r="F57" i="1"/>
  <c r="F55" i="1" s="1"/>
  <c r="F40" i="1"/>
  <c r="F36" i="1"/>
  <c r="F35" i="1" s="1"/>
  <c r="F33" i="1"/>
  <c r="F32" i="1" s="1"/>
  <c r="F26" i="1"/>
  <c r="F25" i="1" s="1"/>
  <c r="F23" i="1"/>
  <c r="F22" i="1" s="1"/>
  <c r="F20" i="1"/>
  <c r="F15" i="1"/>
  <c r="F9" i="1"/>
  <c r="F8" i="1" s="1"/>
  <c r="E72" i="1"/>
  <c r="E40" i="1"/>
  <c r="E35" i="1"/>
  <c r="E33" i="1"/>
  <c r="E32" i="1" s="1"/>
  <c r="E26" i="1"/>
  <c r="E25" i="1" s="1"/>
  <c r="E23" i="1"/>
  <c r="E22" i="1" s="1"/>
  <c r="E20" i="1"/>
  <c r="E15" i="1"/>
  <c r="E8" i="1"/>
  <c r="E7" i="1" s="1"/>
  <c r="C15" i="1"/>
  <c r="C72" i="1"/>
  <c r="C67" i="1"/>
  <c r="E67" i="1" s="1"/>
  <c r="E59" i="1"/>
  <c r="C57" i="1"/>
  <c r="E57" i="1" s="1"/>
  <c r="C40" i="1"/>
  <c r="C36" i="1"/>
  <c r="C35" i="1" s="1"/>
  <c r="C33" i="1"/>
  <c r="C32" i="1" s="1"/>
  <c r="C26" i="1"/>
  <c r="C25" i="1" s="1"/>
  <c r="K54" i="1" l="1"/>
  <c r="K53" i="1" s="1"/>
  <c r="C55" i="1"/>
  <c r="E55" i="1" s="1"/>
  <c r="E54" i="1" s="1"/>
  <c r="E53" i="1" s="1"/>
  <c r="C54" i="1"/>
  <c r="C53" i="1" s="1"/>
  <c r="H7" i="1"/>
  <c r="K78" i="1"/>
  <c r="I54" i="1"/>
  <c r="I53" i="1" s="1"/>
  <c r="H78" i="1"/>
  <c r="F17" i="1"/>
  <c r="I7" i="1"/>
  <c r="E17" i="1"/>
  <c r="F54" i="1"/>
  <c r="F53" i="1" s="1"/>
  <c r="F7" i="1"/>
  <c r="C23" i="1"/>
  <c r="C22" i="1" s="1"/>
  <c r="C20" i="1"/>
  <c r="C18" i="1"/>
  <c r="C9" i="1"/>
  <c r="C8" i="1" s="1"/>
  <c r="E78" i="1" l="1"/>
  <c r="I78" i="1"/>
  <c r="F78" i="1"/>
  <c r="C17" i="1"/>
  <c r="C7" i="1" s="1"/>
  <c r="C78" i="1" s="1"/>
  <c r="D53" i="1" l="1"/>
  <c r="D78" i="1" s="1"/>
</calcChain>
</file>

<file path=xl/sharedStrings.xml><?xml version="1.0" encoding="utf-8"?>
<sst xmlns="http://schemas.openxmlformats.org/spreadsheetml/2006/main" count="170" uniqueCount="158">
  <si>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</si>
  <si>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</si>
  <si>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</si>
  <si>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</si>
  <si>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</si>
  <si>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</si>
  <si>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</si>
  <si>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</si>
  <si>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</si>
  <si>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</si>
  <si>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</si>
  <si>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</si>
  <si>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</si>
  <si>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</si>
  <si>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</si>
  <si>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</si>
  <si>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</si>
  <si>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</si>
  <si>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</si>
  <si>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</si>
  <si>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</si>
  <si>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</si>
  <si>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</si>
  <si>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</si>
  <si>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</si>
  <si>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</si>
  <si>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</si>
  <si>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</si>
  <si>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</si>
  <si>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</si>
  <si>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</si>
  <si>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</si>
  <si>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</si>
  <si>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</si>
  <si>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</si>
  <si>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</si>
  <si>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</si>
  <si>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</si>
  <si>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</si>
  <si>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</si>
  <si>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</si>
  <si>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</si>
  <si>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</si>
  <si>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</si>
  <si>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</si>
  <si>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</si>
  <si>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</si>
  <si>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</si>
  <si>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</si>
  <si>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</si>
  <si>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</si>
  <si>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</si>
  <si>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</si>
  <si>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</si>
  <si>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</si>
  <si>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</si>
  <si>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</si>
  <si>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</si>
  <si>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</si>
  <si>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</si>
  <si>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</si>
  <si>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</si>
  <si>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</si>
  <si>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</si>
  <si>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</si>
  <si>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</si>
  <si>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</si>
  <si>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</si>
  <si>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</si>
  <si>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</si>
  <si>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</si>
  <si>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</si>
  <si>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</si>
  <si>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</si>
  <si>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</si>
  <si>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</si>
  <si>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</si>
  <si>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</si>
  <si>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</si>
  <si>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</si>
  <si>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1 16 01133 01 0000 140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</si>
  <si>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</si>
  <si>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</si>
  <si>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</si>
  <si>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</si>
  <si>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</si>
  <si>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</si>
  <si>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</si>
  <si>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</si>
  <si>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</si>
  <si>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</si>
  <si>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</si>
  <si>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</si>
  <si>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</si>
  <si>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</si>
  <si>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</si>
  <si>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</si>
  <si>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</si>
  <si>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</si>
  <si>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</si>
  <si>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</si>
  <si>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</si>
  <si>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</si>
  <si>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</si>
  <si>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</si>
  <si>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Анализ изменения доходов бюджета Рогнединского муниципального района Брянской области на 2024 - 2026 годы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</si>
  <si>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</si>
  <si>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</si>
  <si>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</si>
  <si>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</si>
  <si>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</si>
  <si>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</si>
  <si>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</si>
  <si>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</si>
  <si>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</si>
  <si>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</si>
  <si>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</si>
  <si>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</si>
  <si>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</si>
  <si>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</si>
  <si>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</si>
  <si>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</si>
  <si>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</si>
  <si>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</si>
  <si>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</si>
  <si>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</si>
  <si>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</si>
  <si>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</si>
  <si>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</si>
  <si>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</si>
  <si>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</si>
  <si>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</si>
  <si>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</si>
  <si>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</si>
  <si>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</si>
  <si>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</si>
  <si>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</si>
  <si>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</si>
  <si>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</si>
  <si>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</si>
  <si>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</si>
  <si>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</si>
  <si>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</si>
  <si>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</si>
  <si>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</si>
  <si>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</si>
  <si>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</si>
  <si>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</si>
  <si>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</si>
  <si>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</si>
  <si>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</si>
  <si>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</si>
  <si>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</si>
  <si>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</si>
  <si>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</si>
  <si>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 классификации доходов бюджетов
</t>
  </si>
  <si>
    <t>1 01 02080 01 0000 110</t>
  </si>
  <si>
    <t xml:space="preserve">Налог на доходы физических лиц в части сумм налога,превышающей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</si>
</sst>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65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horizontal="center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center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3" fillId="0" borderId="12" xfId="46" applyFont="1" applyFill="1" applyBorder="1" applyAlignment="1">
      <alignment horizontal="left" vertical="justify" shrinkToFi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5" fillId="0" borderId="12" xfId="46" applyFont="1" applyFill="1" applyBorder="1" applyAlignment="1">
      <alignment horizontal="center" vertical="top" shrinkToFi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0" fontId="23" fillId="0" borderId="11" xfId="46" applyFont="1" applyFill="1" applyBorder="1" applyAlignment="1">
      <alignment horizontal="left" vertical="justify" shrinkToFi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5" fillId="0" borderId="11" xfId="46" applyFont="1" applyBorder="1" applyAlignment="1">
      <alignment horizontal="center" vertical="top"/>
    </xf>
    <xf numFmtId="0" fontId="23" fillId="0" borderId="11" xfId="46" applyFont="1" applyFill="1" applyBorder="1" applyAlignment="1">
      <alignment horizontal="left" vertical="top" wrapText="1"/>
    </xf>
    <xf numFmtId="0" fontId="25" fillId="0" borderId="12" xfId="46" applyFont="1" applyFill="1" applyBorder="1" applyAlignment="1">
      <alignment horizontal="left" vertical="top" shrinkToFi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top" shrinkToFi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5" fillId="0" borderId="12" xfId="46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5" fillId="0" borderId="19" xfId="46" applyFont="1" applyFill="1" applyBorder="1" applyAlignment="1">
      <alignment horizontal="center" vertical="top" shrinkToFit="1"/>
    </xf>
    <xf numFmtId="0" fontId="23" fillId="0" borderId="13" xfId="46" applyFont="1" applyFill="1" applyBorder="1" applyAlignment="1">
      <alignment horizontal="left" vertical="top" wrapText="1"/>
    </xf>
    <xf numFmtId="0" fontId="25" fillId="34" borderId="12" xfId="46" applyFont="1" applyFill="1" applyBorder="1" applyAlignment="1">
      <alignment vertical="top" shrinkToFit="1"/>
    </xf>
    <xf numFmtId="0" fontId="23" fillId="34" borderId="11" xfId="46" applyFont="1" applyFill="1" applyBorder="1" applyAlignment="1">
      <alignment horizontal="left" vertical="justify" wrapText="1"/>
    </xf>
    <xf numFmtId="4" fontId="25" fillId="34" borderId="12" xfId="46" applyNumberFormat="1" applyFont="1" applyFill="1" applyBorder="1" applyAlignment="1">
      <alignment horizontal="center" vertical="center" wrapText="1"/>
    </xf>
    <xf numFmtId="4" fontId="2" fillId="34" borderId="1" xfId="0" applyNumberFormat="1" applyFont="1" applyFill="1" applyBorder="1" applyAlignment="1">
      <alignment horizontal="right" vertical="center" wrapText="1"/>
    </xf>
    <xf numFmtId="4" fontId="2" fillId="34" borderId="18" xfId="0" applyNumberFormat="1" applyFont="1" applyFill="1" applyBorder="1" applyAlignment="1">
      <alignment horizontal="right" vertical="center" wrapText="1"/>
    </xf>
    <xf numFmtId="4" fontId="25" fillId="34" borderId="11" xfId="46" applyNumberFormat="1" applyFont="1" applyFill="1" applyBorder="1" applyAlignment="1">
      <alignment horizontal="center" vertical="center" wrapText="1"/>
    </xf>
    <xf numFmtId="0" fontId="0" fillId="34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0" fontId="23" fillId="0" borderId="12" xfId="46" applyFont="1" applyFill="1" applyBorder="1" applyAlignment="1">
      <alignment horizontal="center" vertical="justify" shrinkToFit="1"/>
    </xf>
    <xf numFmtId="0" fontId="22" fillId="0" borderId="1" xfId="46" applyFont="1" applyFill="1" applyBorder="1" applyAlignment="1">
      <alignment horizontal="center" vertical="center" wrapText="1"/>
    </xf>
    <xf numFmtId="0" fontId="22" fillId="0" borderId="17" xfId="4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35" borderId="1" xfId="0" applyNumberFormat="1" applyFont="1" applyFill="1" applyBorder="1" applyAlignment="1">
      <alignment horizontal="right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view="pageBreakPreview" topLeftCell="A64" zoomScale="60" zoomScaleNormal="100" workbookViewId="0">
      <selection activeCell="D76" sqref="D76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60" t="s">
        <v>0</v>
      </c>
      <c r="D1" s="60"/>
      <c r="E1" s="60"/>
      <c r="F1" s="60"/>
      <c r="G1" s="60"/>
      <c r="H1" s="60"/>
      <c r="I1" s="60"/>
      <c r="J1" s="60"/>
      <c r="K1" s="60"/>
    </row>
    <row r="2" spans="1:11" ht="25.9" customHeight="1" x14ac:dyDescent="0.2">
      <c r="A2" s="61" t="s">
        <v>105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5" customHeight="1" x14ac:dyDescent="0.2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28.15" customHeight="1" x14ac:dyDescent="0.2">
      <c r="A4" s="63" t="s">
        <v>2</v>
      </c>
      <c r="B4" s="63" t="s">
        <v>3</v>
      </c>
      <c r="C4" s="63" t="s">
        <v>4</v>
      </c>
      <c r="D4" s="63"/>
      <c r="E4" s="63"/>
      <c r="F4" s="63" t="s">
        <v>5</v>
      </c>
      <c r="G4" s="63"/>
      <c r="H4" s="63"/>
      <c r="I4" s="63" t="s">
        <v>106</v>
      </c>
      <c r="J4" s="63"/>
      <c r="K4" s="63"/>
    </row>
    <row r="5" spans="1:11" ht="28.15" customHeight="1" x14ac:dyDescent="0.2">
      <c r="A5" s="63" t="s">
        <v>0</v>
      </c>
      <c r="B5" s="63" t="s">
        <v>0</v>
      </c>
      <c r="C5" s="2" t="s">
        <v>6</v>
      </c>
      <c r="D5" s="2" t="s">
        <v>7</v>
      </c>
      <c r="E5" s="43" t="s">
        <v>8</v>
      </c>
      <c r="F5" s="8" t="s">
        <v>6</v>
      </c>
      <c r="G5" s="2" t="s">
        <v>7</v>
      </c>
      <c r="H5" s="43" t="s">
        <v>8</v>
      </c>
      <c r="I5" s="8" t="s">
        <v>6</v>
      </c>
      <c r="J5" s="2" t="s">
        <v>7</v>
      </c>
      <c r="K5" s="43" t="s">
        <v>8</v>
      </c>
    </row>
    <row r="6" spans="1:11" ht="14.45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8">
        <v>5</v>
      </c>
      <c r="F6" s="8">
        <v>6</v>
      </c>
      <c r="G6" s="2" t="s">
        <v>13</v>
      </c>
      <c r="H6" s="8">
        <v>8</v>
      </c>
      <c r="I6" s="8">
        <v>9</v>
      </c>
      <c r="J6" s="2" t="s">
        <v>14</v>
      </c>
      <c r="K6" s="8">
        <v>11</v>
      </c>
    </row>
    <row r="7" spans="1:11" ht="15.75" x14ac:dyDescent="0.2">
      <c r="A7" s="3" t="s">
        <v>15</v>
      </c>
      <c r="B7" s="4" t="s">
        <v>16</v>
      </c>
      <c r="C7" s="5">
        <f>C8+C15+C17+C22+C25+C30+C32+C35+C40</f>
        <v>75575000</v>
      </c>
      <c r="D7" s="5">
        <f>D8+D15+D17+D22+D25+D30+D32+D35+D40</f>
        <v>-23029000</v>
      </c>
      <c r="E7" s="5">
        <f>E8+E15+E17+E22+E25+E30+E32+E35+E40</f>
        <v>52546000</v>
      </c>
      <c r="F7" s="5">
        <f>F8+F15+F17+F22+F25+F30+F32+F35+F40</f>
        <v>48569000</v>
      </c>
      <c r="G7" s="5">
        <v>0</v>
      </c>
      <c r="H7" s="5">
        <f>H8+H15+H17+H22+H25+H30+H32+H35+H40</f>
        <v>48569000</v>
      </c>
      <c r="I7" s="5">
        <f>I8+I15+I17+I22+I25+I30+I32+I35+I40</f>
        <v>51790000</v>
      </c>
      <c r="J7" s="5">
        <v>0</v>
      </c>
      <c r="K7" s="5">
        <f>K8+K15+K17+K22+K25+K30+K32+K35+K40</f>
        <v>51790000</v>
      </c>
    </row>
    <row r="8" spans="1:11" ht="15.75" x14ac:dyDescent="0.2">
      <c r="A8" s="3" t="s">
        <v>17</v>
      </c>
      <c r="B8" s="4" t="s">
        <v>18</v>
      </c>
      <c r="C8" s="5">
        <f>C9</f>
        <v>34204000</v>
      </c>
      <c r="D8" s="5">
        <f>D9</f>
        <v>6604755</v>
      </c>
      <c r="E8" s="5">
        <f>E9</f>
        <v>40808755</v>
      </c>
      <c r="F8" s="5">
        <f>F9</f>
        <v>36940000</v>
      </c>
      <c r="G8" s="5">
        <v>0</v>
      </c>
      <c r="H8" s="5">
        <f>H9</f>
        <v>36940000</v>
      </c>
      <c r="I8" s="5">
        <f>I9</f>
        <v>39895000</v>
      </c>
      <c r="J8" s="5">
        <v>0</v>
      </c>
      <c r="K8" s="5">
        <f>K9</f>
        <v>39895000</v>
      </c>
    </row>
    <row r="9" spans="1:11" ht="15" customHeight="1" x14ac:dyDescent="0.2">
      <c r="A9" s="2" t="s">
        <v>19</v>
      </c>
      <c r="B9" s="6" t="s">
        <v>20</v>
      </c>
      <c r="C9" s="7">
        <f>SUM(C10:C13)</f>
        <v>34204000</v>
      </c>
      <c r="D9" s="7">
        <f>SUM(D10:D14)</f>
        <v>6604755</v>
      </c>
      <c r="E9" s="7">
        <f>SUM(E10:E14)</f>
        <v>40808755</v>
      </c>
      <c r="F9" s="7">
        <f>SUM(F10:F13)</f>
        <v>36940000</v>
      </c>
      <c r="G9" s="7">
        <v>0</v>
      </c>
      <c r="H9" s="7">
        <f>SUM(H10:H13)</f>
        <v>36940000</v>
      </c>
      <c r="I9" s="7">
        <f>SUM(I10:I13)</f>
        <v>39895000</v>
      </c>
      <c r="J9" s="7">
        <v>0</v>
      </c>
      <c r="K9" s="7">
        <f>SUM(K10:K13)</f>
        <v>39895000</v>
      </c>
    </row>
    <row r="10" spans="1:11" ht="94.5" x14ac:dyDescent="0.2">
      <c r="A10" s="2" t="s">
        <v>21</v>
      </c>
      <c r="B10" s="6" t="s">
        <v>22</v>
      </c>
      <c r="C10" s="7">
        <v>33799000</v>
      </c>
      <c r="D10" s="7">
        <v>6120900</v>
      </c>
      <c r="E10" s="7">
        <v>39919900</v>
      </c>
      <c r="F10" s="7">
        <v>36502000</v>
      </c>
      <c r="G10" s="7">
        <v>0</v>
      </c>
      <c r="H10" s="7">
        <v>36502000</v>
      </c>
      <c r="I10" s="7">
        <v>39422000</v>
      </c>
      <c r="J10" s="7">
        <v>0</v>
      </c>
      <c r="K10" s="7">
        <v>39422000</v>
      </c>
    </row>
    <row r="11" spans="1:11" ht="141.75" x14ac:dyDescent="0.2">
      <c r="A11" s="2" t="s">
        <v>23</v>
      </c>
      <c r="B11" s="6" t="s">
        <v>24</v>
      </c>
      <c r="C11" s="7">
        <v>300000</v>
      </c>
      <c r="D11" s="7">
        <v>257100</v>
      </c>
      <c r="E11" s="7">
        <v>557100</v>
      </c>
      <c r="F11" s="7">
        <v>324000</v>
      </c>
      <c r="G11" s="7">
        <v>0</v>
      </c>
      <c r="H11" s="7">
        <v>324000</v>
      </c>
      <c r="I11" s="7">
        <v>350000</v>
      </c>
      <c r="J11" s="7">
        <v>0</v>
      </c>
      <c r="K11" s="7">
        <v>350000</v>
      </c>
    </row>
    <row r="12" spans="1:11" ht="64.5" customHeight="1" x14ac:dyDescent="0.2">
      <c r="A12" s="2" t="s">
        <v>25</v>
      </c>
      <c r="B12" s="6" t="s">
        <v>26</v>
      </c>
      <c r="C12" s="7">
        <v>100000</v>
      </c>
      <c r="D12" s="7">
        <v>180100</v>
      </c>
      <c r="E12" s="7">
        <v>280100</v>
      </c>
      <c r="F12" s="7">
        <v>108000</v>
      </c>
      <c r="G12" s="7">
        <v>0</v>
      </c>
      <c r="H12" s="7">
        <v>108000</v>
      </c>
      <c r="I12" s="7">
        <v>116600</v>
      </c>
      <c r="J12" s="7">
        <v>0</v>
      </c>
      <c r="K12" s="7">
        <v>116600</v>
      </c>
    </row>
    <row r="13" spans="1:11" ht="112.35" customHeight="1" x14ac:dyDescent="0.2">
      <c r="A13" s="2" t="s">
        <v>27</v>
      </c>
      <c r="B13" s="6" t="s">
        <v>28</v>
      </c>
      <c r="C13" s="7">
        <v>5000</v>
      </c>
      <c r="D13" s="7">
        <v>-3875</v>
      </c>
      <c r="E13" s="7">
        <v>1125</v>
      </c>
      <c r="F13" s="7">
        <v>6000</v>
      </c>
      <c r="G13" s="7">
        <v>0</v>
      </c>
      <c r="H13" s="7">
        <v>6000</v>
      </c>
      <c r="I13" s="7">
        <v>6400</v>
      </c>
      <c r="J13" s="7">
        <v>0</v>
      </c>
      <c r="K13" s="7">
        <v>6400</v>
      </c>
    </row>
    <row r="14" spans="1:11" ht="195" customHeight="1" x14ac:dyDescent="0.2">
      <c r="A14" s="54" t="s">
        <v>156</v>
      </c>
      <c r="B14" s="6" t="s">
        <v>157</v>
      </c>
      <c r="C14" s="7">
        <v>0</v>
      </c>
      <c r="D14" s="7">
        <v>50530</v>
      </c>
      <c r="E14" s="7">
        <v>50530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ht="48.95" customHeight="1" x14ac:dyDescent="0.2">
      <c r="A15" s="3" t="s">
        <v>29</v>
      </c>
      <c r="B15" s="4" t="s">
        <v>30</v>
      </c>
      <c r="C15" s="5">
        <f>C16</f>
        <v>7096000</v>
      </c>
      <c r="D15" s="5">
        <f>D16</f>
        <v>474000</v>
      </c>
      <c r="E15" s="5">
        <f>E16</f>
        <v>7570000</v>
      </c>
      <c r="F15" s="5">
        <f>F16</f>
        <v>7243000</v>
      </c>
      <c r="G15" s="5">
        <v>0</v>
      </c>
      <c r="H15" s="5">
        <f>H16</f>
        <v>7243000</v>
      </c>
      <c r="I15" s="5">
        <f>I16</f>
        <v>7284000</v>
      </c>
      <c r="J15" s="5">
        <v>0</v>
      </c>
      <c r="K15" s="5">
        <f>K16</f>
        <v>7284000</v>
      </c>
    </row>
    <row r="16" spans="1:11" ht="32.25" customHeight="1" x14ac:dyDescent="0.2">
      <c r="A16" s="2" t="s">
        <v>31</v>
      </c>
      <c r="B16" s="6" t="s">
        <v>32</v>
      </c>
      <c r="C16" s="7">
        <v>7096000</v>
      </c>
      <c r="D16" s="7">
        <v>474000</v>
      </c>
      <c r="E16" s="7">
        <v>7570000</v>
      </c>
      <c r="F16" s="7">
        <v>7243000</v>
      </c>
      <c r="G16" s="7">
        <v>0</v>
      </c>
      <c r="H16" s="7">
        <v>7243000</v>
      </c>
      <c r="I16" s="7">
        <v>7284000</v>
      </c>
      <c r="J16" s="7">
        <v>0</v>
      </c>
      <c r="K16" s="7">
        <v>7284000</v>
      </c>
    </row>
    <row r="17" spans="1:11" ht="25.5" customHeight="1" x14ac:dyDescent="0.2">
      <c r="A17" s="3" t="s">
        <v>33</v>
      </c>
      <c r="B17" s="4" t="s">
        <v>34</v>
      </c>
      <c r="C17" s="5">
        <f>C18+C20</f>
        <v>2843000</v>
      </c>
      <c r="D17" s="5">
        <f>D18+D20</f>
        <v>-1713500</v>
      </c>
      <c r="E17" s="5">
        <f>E18+E20</f>
        <v>1129500</v>
      </c>
      <c r="F17" s="5">
        <f>F18+F20</f>
        <v>2770000</v>
      </c>
      <c r="G17" s="5">
        <v>0</v>
      </c>
      <c r="H17" s="5">
        <f>H18+H20</f>
        <v>2770000</v>
      </c>
      <c r="I17" s="5">
        <f>I18+I20</f>
        <v>2960000</v>
      </c>
      <c r="J17" s="5">
        <v>0</v>
      </c>
      <c r="K17" s="5">
        <f>K18+K20</f>
        <v>2960000</v>
      </c>
    </row>
    <row r="18" spans="1:11" ht="32.25" customHeight="1" x14ac:dyDescent="0.2">
      <c r="A18" s="2" t="s">
        <v>35</v>
      </c>
      <c r="B18" s="6" t="s">
        <v>36</v>
      </c>
      <c r="C18" s="7">
        <f>C19</f>
        <v>1893000</v>
      </c>
      <c r="D18" s="7">
        <v>-1202500</v>
      </c>
      <c r="E18" s="7">
        <v>690500</v>
      </c>
      <c r="F18" s="7">
        <f>F19</f>
        <v>2026000</v>
      </c>
      <c r="G18" s="7">
        <v>0</v>
      </c>
      <c r="H18" s="7">
        <f>H19</f>
        <v>2026000</v>
      </c>
      <c r="I18" s="7">
        <v>2167000</v>
      </c>
      <c r="J18" s="7">
        <v>0</v>
      </c>
      <c r="K18" s="7">
        <v>2167000</v>
      </c>
    </row>
    <row r="19" spans="1:11" ht="15" customHeight="1" x14ac:dyDescent="0.2">
      <c r="A19" s="2" t="s">
        <v>37</v>
      </c>
      <c r="B19" s="6" t="s">
        <v>36</v>
      </c>
      <c r="C19" s="7">
        <v>1893000</v>
      </c>
      <c r="D19" s="7">
        <v>-1202500</v>
      </c>
      <c r="E19" s="7">
        <v>690500</v>
      </c>
      <c r="F19" s="7">
        <v>2026000</v>
      </c>
      <c r="G19" s="7">
        <v>0</v>
      </c>
      <c r="H19" s="7">
        <v>2026000</v>
      </c>
      <c r="I19" s="7">
        <v>2167000</v>
      </c>
      <c r="J19" s="7">
        <v>0</v>
      </c>
      <c r="K19" s="7">
        <v>2167000</v>
      </c>
    </row>
    <row r="20" spans="1:11" ht="32.25" customHeight="1" x14ac:dyDescent="0.2">
      <c r="A20" s="2" t="s">
        <v>38</v>
      </c>
      <c r="B20" s="6" t="s">
        <v>39</v>
      </c>
      <c r="C20" s="7">
        <f>C21</f>
        <v>950000</v>
      </c>
      <c r="D20" s="7">
        <v>-511000</v>
      </c>
      <c r="E20" s="7">
        <f>E21</f>
        <v>439000</v>
      </c>
      <c r="F20" s="7">
        <f>F21</f>
        <v>744000</v>
      </c>
      <c r="G20" s="7">
        <v>0</v>
      </c>
      <c r="H20" s="7">
        <f>H21</f>
        <v>744000</v>
      </c>
      <c r="I20" s="7">
        <f>I21</f>
        <v>793000</v>
      </c>
      <c r="J20" s="7">
        <v>0</v>
      </c>
      <c r="K20" s="7">
        <f>K21</f>
        <v>793000</v>
      </c>
    </row>
    <row r="21" spans="1:11" ht="48.95" customHeight="1" x14ac:dyDescent="0.2">
      <c r="A21" s="2" t="s">
        <v>40</v>
      </c>
      <c r="B21" s="6" t="s">
        <v>41</v>
      </c>
      <c r="C21" s="7">
        <v>950000</v>
      </c>
      <c r="D21" s="7">
        <v>-511000</v>
      </c>
      <c r="E21" s="7">
        <v>439000</v>
      </c>
      <c r="F21" s="7">
        <v>744000</v>
      </c>
      <c r="G21" s="7">
        <v>0</v>
      </c>
      <c r="H21" s="7">
        <v>744000</v>
      </c>
      <c r="I21" s="7">
        <v>793000</v>
      </c>
      <c r="J21" s="7">
        <v>0</v>
      </c>
      <c r="K21" s="7">
        <v>793000</v>
      </c>
    </row>
    <row r="22" spans="1:11" ht="27" customHeight="1" x14ac:dyDescent="0.2">
      <c r="A22" s="3" t="s">
        <v>42</v>
      </c>
      <c r="B22" s="4" t="s">
        <v>43</v>
      </c>
      <c r="C22" s="5">
        <f>C23</f>
        <v>360000</v>
      </c>
      <c r="D22" s="5">
        <f>D23</f>
        <v>308500</v>
      </c>
      <c r="E22" s="5">
        <f>E23</f>
        <v>668500</v>
      </c>
      <c r="F22" s="5">
        <f>F23</f>
        <v>370000</v>
      </c>
      <c r="G22" s="5">
        <v>0</v>
      </c>
      <c r="H22" s="5">
        <f>H23</f>
        <v>370000</v>
      </c>
      <c r="I22" s="5">
        <f>I23</f>
        <v>380000</v>
      </c>
      <c r="J22" s="5">
        <v>0</v>
      </c>
      <c r="K22" s="5">
        <f>K23</f>
        <v>380000</v>
      </c>
    </row>
    <row r="23" spans="1:11" ht="48.95" customHeight="1" x14ac:dyDescent="0.2">
      <c r="A23" s="2" t="s">
        <v>44</v>
      </c>
      <c r="B23" s="6" t="s">
        <v>45</v>
      </c>
      <c r="C23" s="7">
        <f>C24</f>
        <v>360000</v>
      </c>
      <c r="D23" s="7">
        <v>308500</v>
      </c>
      <c r="E23" s="7">
        <f>E24</f>
        <v>668500</v>
      </c>
      <c r="F23" s="7">
        <f>F24</f>
        <v>370000</v>
      </c>
      <c r="G23" s="7">
        <v>0</v>
      </c>
      <c r="H23" s="7">
        <f>H24</f>
        <v>370000</v>
      </c>
      <c r="I23" s="7">
        <f>I24</f>
        <v>380000</v>
      </c>
      <c r="J23" s="7">
        <v>0</v>
      </c>
      <c r="K23" s="7">
        <f>K24</f>
        <v>380000</v>
      </c>
    </row>
    <row r="24" spans="1:11" ht="64.5" customHeight="1" x14ac:dyDescent="0.2">
      <c r="A24" s="2" t="s">
        <v>46</v>
      </c>
      <c r="B24" s="6" t="s">
        <v>47</v>
      </c>
      <c r="C24" s="7">
        <v>360000</v>
      </c>
      <c r="D24" s="7">
        <v>308500</v>
      </c>
      <c r="E24" s="7">
        <v>668500</v>
      </c>
      <c r="F24" s="7">
        <v>370000</v>
      </c>
      <c r="G24" s="7">
        <v>0</v>
      </c>
      <c r="H24" s="7">
        <v>370000</v>
      </c>
      <c r="I24" s="7">
        <v>380000</v>
      </c>
      <c r="J24" s="7">
        <v>0</v>
      </c>
      <c r="K24" s="7">
        <v>380000</v>
      </c>
    </row>
    <row r="25" spans="1:11" ht="48.95" customHeight="1" x14ac:dyDescent="0.2">
      <c r="A25" s="3" t="s">
        <v>48</v>
      </c>
      <c r="B25" s="4" t="s">
        <v>49</v>
      </c>
      <c r="C25" s="5">
        <f>C26+C29</f>
        <v>379000</v>
      </c>
      <c r="D25" s="5">
        <f>D26+D29</f>
        <v>12600</v>
      </c>
      <c r="E25" s="5">
        <f>E26+E29</f>
        <v>391600</v>
      </c>
      <c r="F25" s="5">
        <f>F26+F29</f>
        <v>379000</v>
      </c>
      <c r="G25" s="5">
        <v>0</v>
      </c>
      <c r="H25" s="5">
        <f>H26+H29</f>
        <v>379000</v>
      </c>
      <c r="I25" s="5">
        <f>I26+I29</f>
        <v>379000</v>
      </c>
      <c r="J25" s="5">
        <v>0</v>
      </c>
      <c r="K25" s="5">
        <f>K26+K29</f>
        <v>379000</v>
      </c>
    </row>
    <row r="26" spans="1:11" ht="112.35" customHeight="1" x14ac:dyDescent="0.2">
      <c r="A26" s="2" t="s">
        <v>50</v>
      </c>
      <c r="B26" s="6" t="s">
        <v>51</v>
      </c>
      <c r="C26" s="7">
        <f>C27+C28</f>
        <v>337000</v>
      </c>
      <c r="D26" s="7">
        <v>-43090</v>
      </c>
      <c r="E26" s="7">
        <f>E27+E28</f>
        <v>293910</v>
      </c>
      <c r="F26" s="7">
        <f>F27+F28</f>
        <v>337000</v>
      </c>
      <c r="G26" s="7">
        <v>0</v>
      </c>
      <c r="H26" s="7">
        <f>H27+H28</f>
        <v>337000</v>
      </c>
      <c r="I26" s="7">
        <f>I27+I28</f>
        <v>337000</v>
      </c>
      <c r="J26" s="7">
        <v>0</v>
      </c>
      <c r="K26" s="7">
        <f>K27+K28</f>
        <v>337000</v>
      </c>
    </row>
    <row r="27" spans="1:11" ht="112.35" customHeight="1" x14ac:dyDescent="0.2">
      <c r="A27" s="2" t="s">
        <v>52</v>
      </c>
      <c r="B27" s="6" t="s">
        <v>53</v>
      </c>
      <c r="C27" s="7">
        <v>282000</v>
      </c>
      <c r="D27" s="7">
        <v>-97280</v>
      </c>
      <c r="E27" s="7">
        <v>184720</v>
      </c>
      <c r="F27" s="7">
        <v>282000</v>
      </c>
      <c r="G27" s="7">
        <v>0</v>
      </c>
      <c r="H27" s="7">
        <v>282000</v>
      </c>
      <c r="I27" s="7">
        <v>282000</v>
      </c>
      <c r="J27" s="7">
        <v>0</v>
      </c>
      <c r="K27" s="7">
        <v>282000</v>
      </c>
    </row>
    <row r="28" spans="1:11" ht="96.6" customHeight="1" x14ac:dyDescent="0.2">
      <c r="A28" s="2" t="s">
        <v>54</v>
      </c>
      <c r="B28" s="6" t="s">
        <v>55</v>
      </c>
      <c r="C28" s="7">
        <v>55000</v>
      </c>
      <c r="D28" s="7">
        <v>54190</v>
      </c>
      <c r="E28" s="7">
        <v>109190</v>
      </c>
      <c r="F28" s="7">
        <v>55000</v>
      </c>
      <c r="G28" s="7">
        <v>0</v>
      </c>
      <c r="H28" s="7">
        <v>55000</v>
      </c>
      <c r="I28" s="7">
        <v>55000</v>
      </c>
      <c r="J28" s="7">
        <v>0</v>
      </c>
      <c r="K28" s="7">
        <v>55000</v>
      </c>
    </row>
    <row r="29" spans="1:11" ht="96.6" customHeight="1" x14ac:dyDescent="0.2">
      <c r="A29" s="2" t="s">
        <v>56</v>
      </c>
      <c r="B29" s="6" t="s">
        <v>57</v>
      </c>
      <c r="C29" s="7">
        <v>42000</v>
      </c>
      <c r="D29" s="7">
        <v>55690</v>
      </c>
      <c r="E29" s="7">
        <v>97690</v>
      </c>
      <c r="F29" s="7">
        <v>42000</v>
      </c>
      <c r="G29" s="7">
        <v>0</v>
      </c>
      <c r="H29" s="7">
        <v>42000</v>
      </c>
      <c r="I29" s="7">
        <v>42000</v>
      </c>
      <c r="J29" s="7">
        <v>0</v>
      </c>
      <c r="K29" s="7">
        <v>42000</v>
      </c>
    </row>
    <row r="30" spans="1:11" ht="32.25" customHeight="1" x14ac:dyDescent="0.2">
      <c r="A30" s="3" t="s">
        <v>58</v>
      </c>
      <c r="B30" s="4" t="s">
        <v>59</v>
      </c>
      <c r="C30" s="5">
        <v>5000</v>
      </c>
      <c r="D30" s="5">
        <v>0</v>
      </c>
      <c r="E30" s="5">
        <v>5000</v>
      </c>
      <c r="F30" s="5">
        <v>5000</v>
      </c>
      <c r="G30" s="5">
        <v>0</v>
      </c>
      <c r="H30" s="5">
        <v>5000</v>
      </c>
      <c r="I30" s="5">
        <v>5000</v>
      </c>
      <c r="J30" s="5">
        <v>0</v>
      </c>
      <c r="K30" s="5">
        <v>5000</v>
      </c>
    </row>
    <row r="31" spans="1:11" ht="32.25" customHeight="1" x14ac:dyDescent="0.2">
      <c r="A31" s="2" t="s">
        <v>60</v>
      </c>
      <c r="B31" s="6" t="s">
        <v>61</v>
      </c>
      <c r="C31" s="7">
        <v>5000</v>
      </c>
      <c r="D31" s="7">
        <v>0</v>
      </c>
      <c r="E31" s="7">
        <v>5000</v>
      </c>
      <c r="F31" s="7">
        <v>5000</v>
      </c>
      <c r="G31" s="7">
        <v>0</v>
      </c>
      <c r="H31" s="7">
        <v>5000</v>
      </c>
      <c r="I31" s="7">
        <v>5000</v>
      </c>
      <c r="J31" s="7">
        <v>0</v>
      </c>
      <c r="K31" s="7">
        <v>5000</v>
      </c>
    </row>
    <row r="32" spans="1:11" ht="48.95" customHeight="1" x14ac:dyDescent="0.2">
      <c r="A32" s="3" t="s">
        <v>62</v>
      </c>
      <c r="B32" s="4" t="s">
        <v>63</v>
      </c>
      <c r="C32" s="5">
        <f t="shared" ref="C32:F33" si="0">C33</f>
        <v>478000</v>
      </c>
      <c r="D32" s="5">
        <f t="shared" si="0"/>
        <v>7650</v>
      </c>
      <c r="E32" s="5">
        <f t="shared" si="0"/>
        <v>485650</v>
      </c>
      <c r="F32" s="5">
        <f t="shared" si="0"/>
        <v>497000</v>
      </c>
      <c r="G32" s="5">
        <v>0</v>
      </c>
      <c r="H32" s="5">
        <f>H33</f>
        <v>497000</v>
      </c>
      <c r="I32" s="5">
        <f>I33</f>
        <v>517000</v>
      </c>
      <c r="J32" s="5">
        <v>0</v>
      </c>
      <c r="K32" s="5">
        <f>K33</f>
        <v>517000</v>
      </c>
    </row>
    <row r="33" spans="1:11" ht="30.75" customHeight="1" x14ac:dyDescent="0.2">
      <c r="A33" s="2" t="s">
        <v>64</v>
      </c>
      <c r="B33" s="6" t="s">
        <v>65</v>
      </c>
      <c r="C33" s="7">
        <f t="shared" si="0"/>
        <v>478000</v>
      </c>
      <c r="D33" s="7">
        <f t="shared" si="0"/>
        <v>7650</v>
      </c>
      <c r="E33" s="7">
        <f t="shared" si="0"/>
        <v>485650</v>
      </c>
      <c r="F33" s="7">
        <f t="shared" si="0"/>
        <v>497000</v>
      </c>
      <c r="G33" s="7">
        <v>0</v>
      </c>
      <c r="H33" s="7">
        <f>H34</f>
        <v>497000</v>
      </c>
      <c r="I33" s="7">
        <f>I34</f>
        <v>517000</v>
      </c>
      <c r="J33" s="7">
        <v>0</v>
      </c>
      <c r="K33" s="7">
        <f>K34</f>
        <v>517000</v>
      </c>
    </row>
    <row r="34" spans="1:11" ht="48.95" customHeight="1" x14ac:dyDescent="0.2">
      <c r="A34" s="2" t="s">
        <v>66</v>
      </c>
      <c r="B34" s="6" t="s">
        <v>67</v>
      </c>
      <c r="C34" s="7">
        <v>478000</v>
      </c>
      <c r="D34" s="7">
        <v>7650</v>
      </c>
      <c r="E34" s="7">
        <v>485650</v>
      </c>
      <c r="F34" s="7">
        <v>497000</v>
      </c>
      <c r="G34" s="7">
        <v>0</v>
      </c>
      <c r="H34" s="7">
        <v>497000</v>
      </c>
      <c r="I34" s="7">
        <v>517000</v>
      </c>
      <c r="J34" s="7">
        <v>0</v>
      </c>
      <c r="K34" s="7">
        <v>517000</v>
      </c>
    </row>
    <row r="35" spans="1:11" ht="32.25" customHeight="1" x14ac:dyDescent="0.2">
      <c r="A35" s="3" t="s">
        <v>68</v>
      </c>
      <c r="B35" s="4" t="s">
        <v>69</v>
      </c>
      <c r="C35" s="5">
        <f>C36</f>
        <v>30000000</v>
      </c>
      <c r="D35" s="5">
        <f>D36</f>
        <v>-28641680</v>
      </c>
      <c r="E35" s="5">
        <f>E36</f>
        <v>1358320</v>
      </c>
      <c r="F35" s="5">
        <f>F36</f>
        <v>150000</v>
      </c>
      <c r="G35" s="5">
        <v>0</v>
      </c>
      <c r="H35" s="5">
        <f>H36</f>
        <v>150000</v>
      </c>
      <c r="I35" s="5">
        <f>I36</f>
        <v>150000</v>
      </c>
      <c r="J35" s="5">
        <v>0</v>
      </c>
      <c r="K35" s="5">
        <f>K36</f>
        <v>150000</v>
      </c>
    </row>
    <row r="36" spans="1:11" ht="96.6" customHeight="1" x14ac:dyDescent="0.2">
      <c r="A36" s="2" t="s">
        <v>70</v>
      </c>
      <c r="B36" s="6" t="s">
        <v>71</v>
      </c>
      <c r="C36" s="7">
        <f>C37+C38</f>
        <v>30000000</v>
      </c>
      <c r="D36" s="7">
        <v>-28641680</v>
      </c>
      <c r="E36" s="7">
        <v>1358320</v>
      </c>
      <c r="F36" s="7">
        <f>F37+F38</f>
        <v>150000</v>
      </c>
      <c r="G36" s="7">
        <v>0</v>
      </c>
      <c r="H36" s="7">
        <f>H37+H38</f>
        <v>150000</v>
      </c>
      <c r="I36" s="7">
        <f>I37+I38</f>
        <v>150000</v>
      </c>
      <c r="J36" s="7">
        <v>0</v>
      </c>
      <c r="K36" s="7">
        <f>K37+K38</f>
        <v>150000</v>
      </c>
    </row>
    <row r="37" spans="1:11" ht="64.5" customHeight="1" x14ac:dyDescent="0.2">
      <c r="A37" s="2" t="s">
        <v>72</v>
      </c>
      <c r="B37" s="6" t="s">
        <v>73</v>
      </c>
      <c r="C37" s="7">
        <v>29935000</v>
      </c>
      <c r="D37" s="7">
        <v>-28673340</v>
      </c>
      <c r="E37" s="7">
        <v>1261660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32.25" customHeight="1" x14ac:dyDescent="0.2">
      <c r="A38" s="2" t="s">
        <v>74</v>
      </c>
      <c r="B38" s="6" t="s">
        <v>75</v>
      </c>
      <c r="C38" s="7">
        <v>65000</v>
      </c>
      <c r="D38" s="7">
        <v>31660</v>
      </c>
      <c r="E38" s="7">
        <v>96660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64.5" customHeight="1" x14ac:dyDescent="0.2">
      <c r="A39" s="2" t="s">
        <v>76</v>
      </c>
      <c r="B39" s="6" t="s">
        <v>77</v>
      </c>
      <c r="C39" s="7">
        <v>65000</v>
      </c>
      <c r="D39" s="7">
        <v>31660</v>
      </c>
      <c r="E39" s="7">
        <v>96660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15" customHeight="1" x14ac:dyDescent="0.2">
      <c r="A40" s="3" t="s">
        <v>78</v>
      </c>
      <c r="B40" s="4" t="s">
        <v>79</v>
      </c>
      <c r="C40" s="5">
        <f>SUM(C41:C52)</f>
        <v>210000</v>
      </c>
      <c r="D40" s="5">
        <f>SUM(D41:D52)</f>
        <v>-81325</v>
      </c>
      <c r="E40" s="5">
        <f>SUM(E41:E52)</f>
        <v>128675</v>
      </c>
      <c r="F40" s="5">
        <f>SUM(F41:F52)</f>
        <v>215000</v>
      </c>
      <c r="G40" s="5">
        <v>0</v>
      </c>
      <c r="H40" s="5">
        <f>SUM(H41:H52)</f>
        <v>215000</v>
      </c>
      <c r="I40" s="5">
        <f>SUM(I41:I52)</f>
        <v>220000</v>
      </c>
      <c r="J40" s="5">
        <v>0</v>
      </c>
      <c r="K40" s="5">
        <f>SUM(K41:K52)</f>
        <v>220000</v>
      </c>
    </row>
    <row r="41" spans="1:11" ht="80.099999999999994" customHeight="1" x14ac:dyDescent="0.2">
      <c r="A41" s="56" t="s">
        <v>117</v>
      </c>
      <c r="B41" s="18" t="s">
        <v>107</v>
      </c>
      <c r="C41" s="7">
        <v>12000</v>
      </c>
      <c r="D41" s="7">
        <v>-11000</v>
      </c>
      <c r="E41" s="7">
        <v>1000</v>
      </c>
      <c r="F41" s="7">
        <v>13000</v>
      </c>
      <c r="G41" s="7">
        <v>0</v>
      </c>
      <c r="H41" s="7">
        <v>13000</v>
      </c>
      <c r="I41" s="7">
        <v>14000</v>
      </c>
      <c r="J41" s="7">
        <v>0</v>
      </c>
      <c r="K41" s="7">
        <v>14000</v>
      </c>
    </row>
    <row r="42" spans="1:11" ht="96.6" customHeight="1" x14ac:dyDescent="0.2">
      <c r="A42" s="57" t="s">
        <v>118</v>
      </c>
      <c r="B42" s="23" t="s">
        <v>108</v>
      </c>
      <c r="C42" s="7">
        <v>41000</v>
      </c>
      <c r="D42" s="7">
        <v>-13540</v>
      </c>
      <c r="E42" s="7">
        <v>27460</v>
      </c>
      <c r="F42" s="7">
        <v>41000</v>
      </c>
      <c r="G42" s="7">
        <v>0</v>
      </c>
      <c r="H42" s="7">
        <v>41000</v>
      </c>
      <c r="I42" s="7">
        <v>41000</v>
      </c>
      <c r="J42" s="7">
        <v>0</v>
      </c>
      <c r="K42" s="7">
        <v>41000</v>
      </c>
    </row>
    <row r="43" spans="1:11" ht="96.6" customHeight="1" x14ac:dyDescent="0.2">
      <c r="A43" s="56" t="s">
        <v>119</v>
      </c>
      <c r="B43" s="18" t="s">
        <v>109</v>
      </c>
      <c r="C43" s="7">
        <v>18000</v>
      </c>
      <c r="D43" s="7">
        <v>-10000</v>
      </c>
      <c r="E43" s="7">
        <v>8000</v>
      </c>
      <c r="F43" s="7">
        <v>18000</v>
      </c>
      <c r="G43" s="7">
        <v>0</v>
      </c>
      <c r="H43" s="7">
        <v>18000</v>
      </c>
      <c r="I43" s="7">
        <v>19000</v>
      </c>
      <c r="J43" s="7">
        <v>0</v>
      </c>
      <c r="K43" s="7">
        <v>19000</v>
      </c>
    </row>
    <row r="44" spans="1:11" ht="112.35" customHeight="1" x14ac:dyDescent="0.25">
      <c r="A44" s="58" t="s">
        <v>120</v>
      </c>
      <c r="B44" s="21" t="s">
        <v>110</v>
      </c>
      <c r="C44" s="16">
        <v>11000</v>
      </c>
      <c r="D44" s="55">
        <v>-3000</v>
      </c>
      <c r="E44" s="16">
        <v>8000</v>
      </c>
      <c r="F44" s="16">
        <v>11000</v>
      </c>
      <c r="G44" s="7">
        <v>0</v>
      </c>
      <c r="H44" s="16">
        <v>11000</v>
      </c>
      <c r="I44" s="16">
        <v>11000</v>
      </c>
      <c r="J44" s="7">
        <v>0</v>
      </c>
      <c r="K44" s="16">
        <v>11000</v>
      </c>
    </row>
    <row r="45" spans="1:11" ht="112.35" customHeight="1" x14ac:dyDescent="0.25">
      <c r="A45" s="56" t="s">
        <v>80</v>
      </c>
      <c r="B45" s="18" t="s">
        <v>111</v>
      </c>
      <c r="C45" s="16">
        <v>4000</v>
      </c>
      <c r="D45" s="55">
        <v>-4000</v>
      </c>
      <c r="E45" s="16">
        <v>0</v>
      </c>
      <c r="F45" s="16">
        <v>4000</v>
      </c>
      <c r="G45" s="7">
        <v>0</v>
      </c>
      <c r="H45" s="16">
        <v>4000</v>
      </c>
      <c r="I45" s="16">
        <v>4000</v>
      </c>
      <c r="J45" s="7">
        <v>0</v>
      </c>
      <c r="K45" s="16">
        <v>4000</v>
      </c>
    </row>
    <row r="46" spans="1:11" ht="80.099999999999994" customHeight="1" x14ac:dyDescent="0.25">
      <c r="A46" s="56" t="s">
        <v>121</v>
      </c>
      <c r="B46" s="18" t="s">
        <v>112</v>
      </c>
      <c r="C46" s="16">
        <v>4000</v>
      </c>
      <c r="D46" s="55">
        <v>-3500</v>
      </c>
      <c r="E46" s="16">
        <v>500</v>
      </c>
      <c r="F46" s="16">
        <v>5000</v>
      </c>
      <c r="G46" s="7">
        <v>0</v>
      </c>
      <c r="H46" s="16">
        <v>5000</v>
      </c>
      <c r="I46" s="16">
        <v>6000</v>
      </c>
      <c r="J46" s="7">
        <v>0</v>
      </c>
      <c r="K46" s="16">
        <v>6000</v>
      </c>
    </row>
    <row r="47" spans="1:11" ht="48.95" customHeight="1" x14ac:dyDescent="0.25">
      <c r="A47" s="56" t="s">
        <v>122</v>
      </c>
      <c r="B47" s="18" t="s">
        <v>113</v>
      </c>
      <c r="C47" s="16">
        <v>1000</v>
      </c>
      <c r="D47" s="55">
        <v>-100</v>
      </c>
      <c r="E47" s="16">
        <v>900</v>
      </c>
      <c r="F47" s="16">
        <v>2000</v>
      </c>
      <c r="G47" s="7">
        <v>0</v>
      </c>
      <c r="H47" s="16">
        <v>2000</v>
      </c>
      <c r="I47" s="16">
        <v>3000</v>
      </c>
      <c r="J47" s="7">
        <v>0</v>
      </c>
      <c r="K47" s="16">
        <v>3000</v>
      </c>
    </row>
    <row r="48" spans="1:11" ht="80.099999999999994" customHeight="1" x14ac:dyDescent="0.25">
      <c r="A48" s="56" t="s">
        <v>123</v>
      </c>
      <c r="B48" s="18" t="s">
        <v>124</v>
      </c>
      <c r="C48" s="16">
        <v>1000</v>
      </c>
      <c r="D48" s="55">
        <v>-500</v>
      </c>
      <c r="E48" s="16">
        <v>500</v>
      </c>
      <c r="F48" s="16">
        <v>2000</v>
      </c>
      <c r="G48" s="7">
        <v>0</v>
      </c>
      <c r="H48" s="16">
        <v>2000</v>
      </c>
      <c r="I48" s="16">
        <v>3000</v>
      </c>
      <c r="J48" s="7">
        <v>0</v>
      </c>
      <c r="K48" s="16">
        <v>3000</v>
      </c>
    </row>
    <row r="49" spans="1:11" ht="112.35" customHeight="1" x14ac:dyDescent="0.25">
      <c r="A49" s="56" t="s">
        <v>81</v>
      </c>
      <c r="B49" s="18" t="s">
        <v>114</v>
      </c>
      <c r="C49" s="16">
        <v>8000</v>
      </c>
      <c r="D49" s="55">
        <v>-2010</v>
      </c>
      <c r="E49" s="16">
        <v>5990</v>
      </c>
      <c r="F49" s="16">
        <v>9000</v>
      </c>
      <c r="G49" s="7">
        <v>0</v>
      </c>
      <c r="H49" s="16">
        <v>9000</v>
      </c>
      <c r="I49" s="16">
        <v>9000</v>
      </c>
      <c r="J49" s="7">
        <v>0</v>
      </c>
      <c r="K49" s="16">
        <v>9000</v>
      </c>
    </row>
    <row r="50" spans="1:11" ht="80.099999999999994" customHeight="1" x14ac:dyDescent="0.25">
      <c r="A50" s="56" t="s">
        <v>82</v>
      </c>
      <c r="B50" s="18" t="s">
        <v>115</v>
      </c>
      <c r="C50" s="16">
        <v>38000</v>
      </c>
      <c r="D50" s="55">
        <v>23325</v>
      </c>
      <c r="E50" s="16">
        <v>61325</v>
      </c>
      <c r="F50" s="16">
        <v>38000</v>
      </c>
      <c r="G50" s="7">
        <v>0</v>
      </c>
      <c r="H50" s="16">
        <v>38000</v>
      </c>
      <c r="I50" s="16">
        <v>38000</v>
      </c>
      <c r="J50" s="7">
        <v>0</v>
      </c>
      <c r="K50" s="16">
        <v>38000</v>
      </c>
    </row>
    <row r="51" spans="1:11" ht="48.95" customHeight="1" x14ac:dyDescent="0.25">
      <c r="A51" s="56" t="s">
        <v>125</v>
      </c>
      <c r="B51" s="18" t="s">
        <v>116</v>
      </c>
      <c r="C51" s="16">
        <v>52000</v>
      </c>
      <c r="D51" s="55">
        <v>-52000</v>
      </c>
      <c r="E51" s="16">
        <v>0</v>
      </c>
      <c r="F51" s="16">
        <v>52000</v>
      </c>
      <c r="G51" s="7">
        <v>0</v>
      </c>
      <c r="H51" s="16">
        <v>52000</v>
      </c>
      <c r="I51" s="16">
        <v>52000</v>
      </c>
      <c r="J51" s="7">
        <v>0</v>
      </c>
      <c r="K51" s="16">
        <v>52000</v>
      </c>
    </row>
    <row r="52" spans="1:11" ht="80.099999999999994" customHeight="1" x14ac:dyDescent="0.25">
      <c r="A52" s="56" t="s">
        <v>83</v>
      </c>
      <c r="B52" s="18" t="s">
        <v>84</v>
      </c>
      <c r="C52" s="16">
        <v>20000</v>
      </c>
      <c r="D52" s="55">
        <v>-5000</v>
      </c>
      <c r="E52" s="16">
        <v>15000</v>
      </c>
      <c r="F52" s="16">
        <v>20000</v>
      </c>
      <c r="G52" s="7">
        <v>0</v>
      </c>
      <c r="H52" s="16">
        <v>20000</v>
      </c>
      <c r="I52" s="16">
        <v>20000</v>
      </c>
      <c r="J52" s="7">
        <v>0</v>
      </c>
      <c r="K52" s="16">
        <v>20000</v>
      </c>
    </row>
    <row r="53" spans="1:11" ht="29.25" customHeight="1" x14ac:dyDescent="0.2">
      <c r="A53" s="3" t="s">
        <v>85</v>
      </c>
      <c r="B53" s="4" t="s">
        <v>86</v>
      </c>
      <c r="C53" s="5">
        <f>C54</f>
        <v>254342028.91999996</v>
      </c>
      <c r="D53" s="5">
        <f>D54</f>
        <v>40259239.979999997</v>
      </c>
      <c r="E53" s="5">
        <f>E54</f>
        <v>294601268.89999998</v>
      </c>
      <c r="F53" s="5">
        <f>F54</f>
        <v>147736885.01999998</v>
      </c>
      <c r="G53" s="5">
        <v>0</v>
      </c>
      <c r="H53" s="5">
        <f>H54</f>
        <v>147736885.01999998</v>
      </c>
      <c r="I53" s="5">
        <f>I54</f>
        <v>148358395.76999998</v>
      </c>
      <c r="J53" s="5">
        <v>0</v>
      </c>
      <c r="K53" s="5">
        <f>K54</f>
        <v>148358395.76999998</v>
      </c>
    </row>
    <row r="54" spans="1:11" ht="48.95" customHeight="1" x14ac:dyDescent="0.2">
      <c r="A54" s="3" t="s">
        <v>87</v>
      </c>
      <c r="B54" s="4" t="s">
        <v>88</v>
      </c>
      <c r="C54" s="5">
        <f>C55+C59+C67+C72</f>
        <v>254342028.91999996</v>
      </c>
      <c r="D54" s="5">
        <f>D59+D67+D72+D55</f>
        <v>40259239.979999997</v>
      </c>
      <c r="E54" s="5">
        <f>E55+E59+E67+E72</f>
        <v>294601268.89999998</v>
      </c>
      <c r="F54" s="5">
        <f>F55+F59+F67+F72</f>
        <v>147736885.01999998</v>
      </c>
      <c r="G54" s="5">
        <v>0</v>
      </c>
      <c r="H54" s="5">
        <f>H55+H59+H67+H72</f>
        <v>147736885.01999998</v>
      </c>
      <c r="I54" s="5">
        <f>I55+I59+I67+I72</f>
        <v>148358395.76999998</v>
      </c>
      <c r="J54" s="5">
        <v>0</v>
      </c>
      <c r="K54" s="5">
        <f>K55+K59+K67+K72</f>
        <v>148358395.76999998</v>
      </c>
    </row>
    <row r="55" spans="1:11" ht="32.25" customHeight="1" x14ac:dyDescent="0.2">
      <c r="A55" s="2" t="s">
        <v>89</v>
      </c>
      <c r="B55" s="6" t="s">
        <v>90</v>
      </c>
      <c r="C55" s="7">
        <f>C56+C57</f>
        <v>36080500</v>
      </c>
      <c r="D55" s="7">
        <f>D56+D57</f>
        <v>42200000</v>
      </c>
      <c r="E55" s="7">
        <f>C55+D55</f>
        <v>78280500</v>
      </c>
      <c r="F55" s="7">
        <f>F56+F57</f>
        <v>14009000</v>
      </c>
      <c r="G55" s="7">
        <v>0</v>
      </c>
      <c r="H55" s="7">
        <f>H56+H57</f>
        <v>14009000</v>
      </c>
      <c r="I55" s="7">
        <f>I56+I57</f>
        <v>11610000</v>
      </c>
      <c r="J55" s="7">
        <v>0</v>
      </c>
      <c r="K55" s="7">
        <f>K56+K57</f>
        <v>11610000</v>
      </c>
    </row>
    <row r="56" spans="1:11" ht="15" customHeight="1" x14ac:dyDescent="0.2">
      <c r="A56" s="2" t="s">
        <v>91</v>
      </c>
      <c r="B56" s="6" t="s">
        <v>92</v>
      </c>
      <c r="C56" s="7">
        <v>22358000</v>
      </c>
      <c r="D56" s="7">
        <v>0</v>
      </c>
      <c r="E56" s="7">
        <f t="shared" ref="E56:E58" si="1">C56+D56</f>
        <v>22358000</v>
      </c>
      <c r="F56" s="7">
        <v>10256000</v>
      </c>
      <c r="G56" s="7">
        <v>0</v>
      </c>
      <c r="H56" s="7">
        <v>10256000</v>
      </c>
      <c r="I56" s="7">
        <v>7857000</v>
      </c>
      <c r="J56" s="7">
        <v>0</v>
      </c>
      <c r="K56" s="7">
        <v>7857000</v>
      </c>
    </row>
    <row r="57" spans="1:11" ht="32.25" customHeight="1" x14ac:dyDescent="0.2">
      <c r="A57" s="2" t="s">
        <v>93</v>
      </c>
      <c r="B57" s="6" t="s">
        <v>90</v>
      </c>
      <c r="C57" s="7">
        <f>C58</f>
        <v>13722500</v>
      </c>
      <c r="D57" s="7">
        <f>D58</f>
        <v>42200000</v>
      </c>
      <c r="E57" s="7">
        <f t="shared" si="1"/>
        <v>55922500</v>
      </c>
      <c r="F57" s="7">
        <f>F58</f>
        <v>3753000</v>
      </c>
      <c r="G57" s="7">
        <v>0</v>
      </c>
      <c r="H57" s="7">
        <f>H58</f>
        <v>3753000</v>
      </c>
      <c r="I57" s="7">
        <v>3753000</v>
      </c>
      <c r="J57" s="7">
        <v>0</v>
      </c>
      <c r="K57" s="7">
        <v>3753000</v>
      </c>
    </row>
    <row r="58" spans="1:11" ht="32.25" customHeight="1" x14ac:dyDescent="0.2">
      <c r="A58" s="2" t="s">
        <v>94</v>
      </c>
      <c r="B58" s="6" t="s">
        <v>95</v>
      </c>
      <c r="C58" s="7">
        <v>13722500</v>
      </c>
      <c r="D58" s="7">
        <v>42200000</v>
      </c>
      <c r="E58" s="7">
        <f t="shared" si="1"/>
        <v>55922500</v>
      </c>
      <c r="F58" s="7">
        <v>3753000</v>
      </c>
      <c r="G58" s="7">
        <v>0</v>
      </c>
      <c r="H58" s="7">
        <v>3753000</v>
      </c>
      <c r="I58" s="7">
        <v>3753000</v>
      </c>
      <c r="J58" s="7">
        <v>0</v>
      </c>
      <c r="K58" s="7">
        <v>3753000</v>
      </c>
    </row>
    <row r="59" spans="1:11" ht="31.5" x14ac:dyDescent="0.2">
      <c r="A59" s="22" t="s">
        <v>134</v>
      </c>
      <c r="B59" s="32" t="s">
        <v>96</v>
      </c>
      <c r="C59" s="10">
        <f>C60+C61+C62+C63+C65+C66</f>
        <v>95917752.909999982</v>
      </c>
      <c r="D59" s="7">
        <f>D63+D66+D60+D61</f>
        <v>-97552.01999999999</v>
      </c>
      <c r="E59" s="10">
        <f>C59+D59</f>
        <v>95820200.889999986</v>
      </c>
      <c r="F59" s="10">
        <f>SUM(F62:F66)</f>
        <v>6992318.0099999998</v>
      </c>
      <c r="G59" s="7">
        <v>0</v>
      </c>
      <c r="H59" s="10">
        <f>SUM(H62:H66)</f>
        <v>6992318.0099999998</v>
      </c>
      <c r="I59" s="10">
        <f>SUM(I62:I66)</f>
        <v>7296068.9500000002</v>
      </c>
      <c r="J59" s="7">
        <v>0</v>
      </c>
      <c r="K59" s="10">
        <f>SUM(K62:K66)</f>
        <v>7296068.9500000002</v>
      </c>
    </row>
    <row r="60" spans="1:11" ht="110.25" x14ac:dyDescent="0.2">
      <c r="A60" s="45" t="s">
        <v>150</v>
      </c>
      <c r="B60" s="46" t="s">
        <v>151</v>
      </c>
      <c r="C60" s="7">
        <v>89127579.569999993</v>
      </c>
      <c r="D60" s="7"/>
      <c r="E60" s="12">
        <f>C60+D60</f>
        <v>89127579.569999993</v>
      </c>
      <c r="F60" s="12">
        <v>0</v>
      </c>
      <c r="G60" s="7">
        <v>0</v>
      </c>
      <c r="H60" s="12">
        <v>0</v>
      </c>
      <c r="I60" s="12">
        <v>0</v>
      </c>
      <c r="J60" s="7">
        <v>0</v>
      </c>
      <c r="K60" s="12">
        <v>0</v>
      </c>
    </row>
    <row r="61" spans="1:11" ht="94.5" x14ac:dyDescent="0.2">
      <c r="A61" s="45" t="s">
        <v>152</v>
      </c>
      <c r="B61" s="46" t="s">
        <v>153</v>
      </c>
      <c r="C61" s="7">
        <v>3329831.11</v>
      </c>
      <c r="D61" s="64">
        <v>-338834.48</v>
      </c>
      <c r="E61" s="12">
        <f>C61+D61</f>
        <v>2990996.63</v>
      </c>
      <c r="F61" s="12">
        <v>0</v>
      </c>
      <c r="G61" s="7">
        <v>0</v>
      </c>
      <c r="H61" s="12">
        <v>0</v>
      </c>
      <c r="I61" s="12">
        <v>0</v>
      </c>
      <c r="J61" s="7">
        <v>0</v>
      </c>
      <c r="K61" s="12">
        <v>0</v>
      </c>
    </row>
    <row r="62" spans="1:11" ht="78.75" x14ac:dyDescent="0.2">
      <c r="A62" s="11" t="s">
        <v>126</v>
      </c>
      <c r="B62" s="14" t="s">
        <v>127</v>
      </c>
      <c r="C62" s="30">
        <v>1660506.91</v>
      </c>
      <c r="D62" s="7">
        <v>0</v>
      </c>
      <c r="E62" s="30">
        <v>1660506.91</v>
      </c>
      <c r="F62" s="30">
        <v>1581504.26</v>
      </c>
      <c r="G62" s="7">
        <v>0</v>
      </c>
      <c r="H62" s="30">
        <v>1581504.26</v>
      </c>
      <c r="I62" s="30">
        <v>1539712.12</v>
      </c>
      <c r="J62" s="7">
        <v>0</v>
      </c>
      <c r="K62" s="30">
        <v>1539712.12</v>
      </c>
    </row>
    <row r="63" spans="1:11" ht="47.25" x14ac:dyDescent="0.2">
      <c r="A63" s="13" t="s">
        <v>97</v>
      </c>
      <c r="B63" s="20" t="s">
        <v>98</v>
      </c>
      <c r="C63" s="30">
        <v>710370</v>
      </c>
      <c r="D63" s="7">
        <v>0</v>
      </c>
      <c r="E63" s="30">
        <v>710370</v>
      </c>
      <c r="F63" s="30">
        <v>710370</v>
      </c>
      <c r="G63" s="7">
        <v>0</v>
      </c>
      <c r="H63" s="30">
        <v>710370</v>
      </c>
      <c r="I63" s="30">
        <v>710370</v>
      </c>
      <c r="J63" s="7">
        <v>0</v>
      </c>
      <c r="K63" s="30">
        <v>710370</v>
      </c>
    </row>
    <row r="64" spans="1:11" ht="31.5" x14ac:dyDescent="0.2">
      <c r="A64" s="13" t="s">
        <v>128</v>
      </c>
      <c r="B64" s="20" t="s">
        <v>129</v>
      </c>
      <c r="C64" s="29">
        <v>0</v>
      </c>
      <c r="D64" s="7">
        <v>0</v>
      </c>
      <c r="E64" s="29">
        <v>0</v>
      </c>
      <c r="F64" s="29">
        <v>3358950.8</v>
      </c>
      <c r="G64" s="7">
        <v>0</v>
      </c>
      <c r="H64" s="29">
        <v>3358950.8</v>
      </c>
      <c r="I64" s="29">
        <v>3642805</v>
      </c>
      <c r="J64" s="7">
        <v>0</v>
      </c>
      <c r="K64" s="29">
        <v>3642805</v>
      </c>
    </row>
    <row r="65" spans="1:11" ht="31.5" x14ac:dyDescent="0.2">
      <c r="A65" s="13" t="s">
        <v>130</v>
      </c>
      <c r="B65" s="20" t="s">
        <v>131</v>
      </c>
      <c r="C65" s="29">
        <v>30874</v>
      </c>
      <c r="D65" s="7">
        <v>0</v>
      </c>
      <c r="E65" s="29">
        <v>30874</v>
      </c>
      <c r="F65" s="29">
        <v>30914</v>
      </c>
      <c r="G65" s="7">
        <v>0</v>
      </c>
      <c r="H65" s="29">
        <v>30914</v>
      </c>
      <c r="I65" s="29">
        <v>31721</v>
      </c>
      <c r="J65" s="7">
        <v>0</v>
      </c>
      <c r="K65" s="29">
        <v>31721</v>
      </c>
    </row>
    <row r="66" spans="1:11" ht="31.5" x14ac:dyDescent="0.2">
      <c r="A66" s="31" t="s">
        <v>132</v>
      </c>
      <c r="B66" s="17" t="s">
        <v>133</v>
      </c>
      <c r="C66" s="28">
        <v>1058591.32</v>
      </c>
      <c r="D66" s="7">
        <v>241282.46</v>
      </c>
      <c r="E66" s="28">
        <f>C66+D66</f>
        <v>1299873.78</v>
      </c>
      <c r="F66" s="28">
        <v>1310578.95</v>
      </c>
      <c r="G66" s="7">
        <v>0</v>
      </c>
      <c r="H66" s="28">
        <v>1310578.95</v>
      </c>
      <c r="I66" s="28">
        <v>1371460.83</v>
      </c>
      <c r="J66" s="7">
        <v>0</v>
      </c>
      <c r="K66" s="28">
        <v>1371460.83</v>
      </c>
    </row>
    <row r="67" spans="1:11" ht="31.5" x14ac:dyDescent="0.2">
      <c r="A67" s="31" t="s">
        <v>149</v>
      </c>
      <c r="B67" s="6" t="s">
        <v>99</v>
      </c>
      <c r="C67" s="9">
        <f>SUM(C68:C71)</f>
        <v>112762116.56</v>
      </c>
      <c r="D67" s="7">
        <f>D69+D70+D71</f>
        <v>-1270271</v>
      </c>
      <c r="E67" s="9">
        <f>C67+D67</f>
        <v>111491845.56</v>
      </c>
      <c r="F67" s="9">
        <f>SUM(F68:F71)</f>
        <v>115935459.56</v>
      </c>
      <c r="G67" s="7">
        <v>0</v>
      </c>
      <c r="H67" s="9">
        <f>SUM(H68:H71)</f>
        <v>115935459.56</v>
      </c>
      <c r="I67" s="9">
        <f>SUM(I68:I71)</f>
        <v>118543475.56</v>
      </c>
      <c r="J67" s="7">
        <v>0</v>
      </c>
      <c r="K67" s="9">
        <f>SUM(K68:K71)</f>
        <v>118543475.56</v>
      </c>
    </row>
    <row r="68" spans="1:11" ht="48.95" customHeight="1" x14ac:dyDescent="0.2">
      <c r="A68" s="18" t="s">
        <v>135</v>
      </c>
      <c r="B68" s="18" t="s">
        <v>136</v>
      </c>
      <c r="C68" s="12">
        <v>4200</v>
      </c>
      <c r="D68" s="7">
        <v>0</v>
      </c>
      <c r="E68" s="12">
        <v>4200</v>
      </c>
      <c r="F68" s="12">
        <v>4360</v>
      </c>
      <c r="G68" s="7">
        <v>0</v>
      </c>
      <c r="H68" s="12">
        <v>4360</v>
      </c>
      <c r="I68" s="12">
        <v>28476</v>
      </c>
      <c r="J68" s="7">
        <v>0</v>
      </c>
      <c r="K68" s="12">
        <v>28476</v>
      </c>
    </row>
    <row r="69" spans="1:11" ht="48.95" customHeight="1" x14ac:dyDescent="0.2">
      <c r="A69" s="19" t="s">
        <v>100</v>
      </c>
      <c r="B69" s="18" t="s">
        <v>101</v>
      </c>
      <c r="C69" s="10">
        <v>92219374.560000002</v>
      </c>
      <c r="D69" s="7">
        <v>959177</v>
      </c>
      <c r="E69" s="10">
        <f>C69+D69</f>
        <v>93178551.560000002</v>
      </c>
      <c r="F69" s="10">
        <v>92239374.560000002</v>
      </c>
      <c r="G69" s="7">
        <v>0</v>
      </c>
      <c r="H69" s="10">
        <v>92239374.560000002</v>
      </c>
      <c r="I69" s="10">
        <v>92239374.560000002</v>
      </c>
      <c r="J69" s="7">
        <v>0</v>
      </c>
      <c r="K69" s="10">
        <v>92239374.560000002</v>
      </c>
    </row>
    <row r="70" spans="1:11" ht="48.95" customHeight="1" x14ac:dyDescent="0.2">
      <c r="A70" s="27" t="s">
        <v>137</v>
      </c>
      <c r="B70" s="18" t="s">
        <v>138</v>
      </c>
      <c r="C70" s="26">
        <v>436625</v>
      </c>
      <c r="D70" s="7">
        <v>-241000</v>
      </c>
      <c r="E70" s="26">
        <f>C70+D70</f>
        <v>195625</v>
      </c>
      <c r="F70" s="26">
        <v>436625</v>
      </c>
      <c r="G70" s="7">
        <v>0</v>
      </c>
      <c r="H70" s="26">
        <v>436625</v>
      </c>
      <c r="I70" s="26">
        <v>436625</v>
      </c>
      <c r="J70" s="7">
        <v>0</v>
      </c>
      <c r="K70" s="26">
        <v>436625</v>
      </c>
    </row>
    <row r="71" spans="1:11" ht="96.6" customHeight="1" x14ac:dyDescent="0.2">
      <c r="A71" s="27" t="s">
        <v>139</v>
      </c>
      <c r="B71" s="38" t="s">
        <v>140</v>
      </c>
      <c r="C71" s="37">
        <v>20101917</v>
      </c>
      <c r="D71" s="7">
        <v>-1988448</v>
      </c>
      <c r="E71" s="37">
        <f>C71+D71</f>
        <v>18113469</v>
      </c>
      <c r="F71" s="37">
        <v>23255100</v>
      </c>
      <c r="G71" s="7">
        <v>0</v>
      </c>
      <c r="H71" s="37">
        <v>23255100</v>
      </c>
      <c r="I71" s="37">
        <v>25839000</v>
      </c>
      <c r="J71" s="7">
        <v>0</v>
      </c>
      <c r="K71" s="37">
        <v>25839000</v>
      </c>
    </row>
    <row r="72" spans="1:11" ht="15" customHeight="1" x14ac:dyDescent="0.2">
      <c r="A72" s="2" t="s">
        <v>102</v>
      </c>
      <c r="B72" s="6" t="s">
        <v>103</v>
      </c>
      <c r="C72" s="7">
        <f>SUM(C73:C77)</f>
        <v>9581659.4499999993</v>
      </c>
      <c r="D72" s="7">
        <f>D76+D77+D74</f>
        <v>-572937</v>
      </c>
      <c r="E72" s="7">
        <f>SUM(E73:E77)</f>
        <v>9008722.4499999993</v>
      </c>
      <c r="F72" s="7">
        <f>SUM(F73:F77)</f>
        <v>10800107.449999999</v>
      </c>
      <c r="G72" s="7">
        <v>0</v>
      </c>
      <c r="H72" s="7">
        <f>SUM(H73:H77)</f>
        <v>10800107.449999999</v>
      </c>
      <c r="I72" s="7">
        <f>SUM(I73:I77)</f>
        <v>10908851.26</v>
      </c>
      <c r="J72" s="7">
        <v>0</v>
      </c>
      <c r="K72" s="35">
        <f>SUM(K73:K77)</f>
        <v>10908851.26</v>
      </c>
    </row>
    <row r="73" spans="1:11" ht="80.099999999999994" customHeight="1" x14ac:dyDescent="0.2">
      <c r="A73" s="40" t="s">
        <v>141</v>
      </c>
      <c r="B73" s="18" t="s">
        <v>142</v>
      </c>
      <c r="C73" s="39">
        <v>1010200</v>
      </c>
      <c r="D73" s="7">
        <v>0</v>
      </c>
      <c r="E73" s="39">
        <v>1010200</v>
      </c>
      <c r="F73" s="39">
        <v>6010200</v>
      </c>
      <c r="G73" s="7">
        <v>0</v>
      </c>
      <c r="H73" s="39">
        <v>6010200</v>
      </c>
      <c r="I73" s="39">
        <v>6010200</v>
      </c>
      <c r="J73" s="24">
        <v>0</v>
      </c>
      <c r="K73" s="15">
        <v>6010200</v>
      </c>
    </row>
    <row r="74" spans="1:11" ht="80.099999999999994" customHeight="1" x14ac:dyDescent="0.2">
      <c r="A74" s="33" t="s">
        <v>154</v>
      </c>
      <c r="B74" s="18" t="s">
        <v>155</v>
      </c>
      <c r="C74" s="39">
        <v>52080</v>
      </c>
      <c r="D74" s="7"/>
      <c r="E74" s="39">
        <f>C74+D74</f>
        <v>52080</v>
      </c>
      <c r="F74" s="39"/>
      <c r="G74" s="7"/>
      <c r="H74" s="39"/>
      <c r="I74" s="39"/>
      <c r="J74" s="24"/>
      <c r="K74" s="15"/>
    </row>
    <row r="75" spans="1:11" ht="48.95" customHeight="1" x14ac:dyDescent="0.2">
      <c r="A75" s="33" t="s">
        <v>143</v>
      </c>
      <c r="B75" s="25" t="s">
        <v>144</v>
      </c>
      <c r="C75" s="39">
        <v>347955.45</v>
      </c>
      <c r="D75" s="7">
        <v>0</v>
      </c>
      <c r="E75" s="39">
        <v>347955.45</v>
      </c>
      <c r="F75" s="39">
        <v>347955.45</v>
      </c>
      <c r="G75" s="7">
        <v>0</v>
      </c>
      <c r="H75" s="39">
        <v>347955.45</v>
      </c>
      <c r="I75" s="39">
        <v>421584.26</v>
      </c>
      <c r="J75" s="24">
        <v>0</v>
      </c>
      <c r="K75" s="15">
        <v>421584.26</v>
      </c>
    </row>
    <row r="76" spans="1:11" s="53" customFormat="1" ht="32.25" customHeight="1" x14ac:dyDescent="0.2">
      <c r="A76" s="47" t="s">
        <v>145</v>
      </c>
      <c r="B76" s="48" t="s">
        <v>146</v>
      </c>
      <c r="C76" s="49">
        <v>7447440</v>
      </c>
      <c r="D76" s="64">
        <v>-573400</v>
      </c>
      <c r="E76" s="49">
        <f>C76+D76</f>
        <v>6874040</v>
      </c>
      <c r="F76" s="49">
        <v>4062240</v>
      </c>
      <c r="G76" s="50">
        <v>0</v>
      </c>
      <c r="H76" s="49">
        <v>4062240</v>
      </c>
      <c r="I76" s="49">
        <v>4062240</v>
      </c>
      <c r="J76" s="51">
        <v>0</v>
      </c>
      <c r="K76" s="52">
        <v>4062240</v>
      </c>
    </row>
    <row r="77" spans="1:11" ht="32.25" customHeight="1" x14ac:dyDescent="0.2">
      <c r="A77" s="42" t="s">
        <v>147</v>
      </c>
      <c r="B77" s="44" t="s">
        <v>148</v>
      </c>
      <c r="C77" s="39">
        <v>723984</v>
      </c>
      <c r="D77" s="7">
        <v>463</v>
      </c>
      <c r="E77" s="41">
        <f>C77+D77</f>
        <v>724447</v>
      </c>
      <c r="F77" s="39">
        <v>379712</v>
      </c>
      <c r="G77" s="7">
        <v>0</v>
      </c>
      <c r="H77" s="39">
        <v>379712</v>
      </c>
      <c r="I77" s="39">
        <v>414827</v>
      </c>
      <c r="J77" s="24">
        <v>0</v>
      </c>
      <c r="K77" s="15">
        <v>414827</v>
      </c>
    </row>
    <row r="78" spans="1:11" ht="15" customHeight="1" x14ac:dyDescent="0.2">
      <c r="A78" s="59" t="s">
        <v>104</v>
      </c>
      <c r="B78" s="59"/>
      <c r="C78" s="5">
        <f>C7+C53</f>
        <v>329917028.91999996</v>
      </c>
      <c r="D78" s="5">
        <f>D53+D7</f>
        <v>17230239.979999997</v>
      </c>
      <c r="E78" s="5">
        <f>E7+E53</f>
        <v>347147268.89999998</v>
      </c>
      <c r="F78" s="5">
        <f>F7+F53</f>
        <v>196305885.01999998</v>
      </c>
      <c r="G78" s="5">
        <v>0</v>
      </c>
      <c r="H78" s="5">
        <f>H7+H53</f>
        <v>196305885.01999998</v>
      </c>
      <c r="I78" s="5">
        <f>I7+I53</f>
        <v>200148395.76999998</v>
      </c>
      <c r="J78" s="36">
        <v>0</v>
      </c>
      <c r="K78" s="34">
        <f>K7+K53</f>
        <v>200148395.76999998</v>
      </c>
    </row>
  </sheetData>
  <mergeCells count="9">
    <mergeCell ref="A78:B78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scale="55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2024-12-28T06:43:41Z</dcterms:modified>
</cp:coreProperties>
</file>