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15" windowWidth="12120" windowHeight="7380" activeTab="0"/>
  </bookViews>
  <sheets>
    <sheet name="Лист1" sheetId="1" r:id="rId1"/>
  </sheets>
  <definedNames>
    <definedName name="_xlnm.Print_Area" localSheetId="0">'Лист1'!$B$1:$G$104</definedName>
  </definedNames>
  <calcPr fullCalcOnLoad="1"/>
</workbook>
</file>

<file path=xl/sharedStrings.xml><?xml version="1.0" encoding="utf-8"?>
<sst xmlns="http://schemas.openxmlformats.org/spreadsheetml/2006/main" count="104" uniqueCount="97">
  <si>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</si>
  <si>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</si>
  <si>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</si>
  <si>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</si>
  <si>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</si>
  <si>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</si>
  <si>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</si>
  <si>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</si>
  <si>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</si>
  <si>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</si>
  <si>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</si>
  <si>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</si>
  <si>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</si>
  <si>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</si>
  <si>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</si>
  <si>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</si>
  <si>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</si>
  <si>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</si>
  <si>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</si>
  <si>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</si>
  <si>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</si>
  <si>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</si>
  <si>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</si>
  <si>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</si>
  <si>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</si>
  <si>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</si>
  <si>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</si>
  <si>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</si>
  <si>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</si>
  <si>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</si>
  <si>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</si>
  <si>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</si>
  <si>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</si>
  <si>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</si>
  <si>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</si>
  <si>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</si>
  <si>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</si>
  <si>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</si>
  <si>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</si>
  <si>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</si>
  <si>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</si>
  <si>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</si>
  <si>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</si>
  <si>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</si>
  <si>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</si>
  <si>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</si>
  <si>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</si>
  <si>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</si>
  <si>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</si>
  <si>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</si>
  <si>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</si>
  <si>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</si>
  <si>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</si>
  <si>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</si>
  <si>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</si>
  <si>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</si>
  <si>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</si>
  <si>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</si>
  <si>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</si>
  <si>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</si>
  <si>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</si>
  <si>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</si>
  <si>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</si>
  <si>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</si>
  <si>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</si>
  <si>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</si>
  <si>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</si>
  <si>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</si>
  <si>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</si>
  <si>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</si>
  <si>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</si>
  <si>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</si>
  <si>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</si>
  <si>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</si>
  <si>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</si>
  <si>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</si>
  <si>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</si>
  <si>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</si>
  <si>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</si>
  <si>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</si>
  <si>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</si>
  <si>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</si>
  <si>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</si>
  <si>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</si>
  <si>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 xml:space="preserve">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</si>
  <si>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</si>
  <si>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 , находящегося в государственной и муниципальной собственности</t>
  </si>
  <si>
    <t>Т. М. Яшина</t>
  </si>
  <si>
    <t>Дополнительное образование детей</t>
  </si>
  <si>
    <t>исп. Пузанова О. Ю.</t>
  </si>
  <si>
    <t>Начальник финансового отдела</t>
  </si>
  <si>
    <t>Уточненный план на  2019 год</t>
  </si>
  <si>
    <t>Налог, взимаемый в связи  с применением патентной системы налогообложения</t>
  </si>
  <si>
    <t>Транспорт</t>
  </si>
  <si>
    <t>по состоянию на 1 декабря 2019 года</t>
  </si>
  <si>
    <t>Факт на 01.12.2019 года</t>
  </si>
  <si>
    <t>Факт на 01.12.2018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</si>
</sst>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0" fontId="11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hidden="1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 applyProtection="1">
      <alignment horizontal="center" vertical="center"/>
      <protection hidden="1"/>
    </xf>
    <xf numFmtId="3" fontId="1" fillId="0" borderId="0" xfId="0" applyNumberFormat="1" applyFont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0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8"/>
  <sheetViews>
    <sheetView tabSelected="1" zoomScaleSheetLayoutView="100" zoomScalePageLayoutView="0" workbookViewId="0" topLeftCell="B25">
      <selection activeCell="I22" sqref="I22"/>
    </sheetView>
  </sheetViews>
  <sheetFormatPr defaultColWidth="9.00390625" defaultRowHeight="12.75"/>
  <cols>
    <col min="1" max="1" width="1.75390625" style="0" hidden="1" customWidth="1"/>
    <col min="2" max="2" width="36.25390625" style="0" customWidth="1"/>
    <col min="3" max="3" width="14.25390625" style="64" customWidth="1"/>
    <col min="4" max="5" width="12.00390625" style="0" customWidth="1"/>
    <col min="6" max="6" width="10.75390625" style="0" customWidth="1"/>
    <col min="7" max="7" width="11.25390625" style="0" customWidth="1"/>
  </cols>
  <sheetData>
    <row r="1" spans="2:7" ht="15.75">
      <c r="B1" s="67" t="s">
        <v>14</v>
      </c>
      <c r="C1" s="67"/>
      <c r="D1" s="67"/>
      <c r="E1" s="67"/>
      <c r="F1" s="67"/>
      <c r="G1" s="67"/>
    </row>
    <row r="2" spans="1:7" s="1" customFormat="1" ht="1.5" customHeight="1">
      <c r="A2" s="4"/>
      <c r="B2" s="68" t="s">
        <v>56</v>
      </c>
      <c r="C2" s="68"/>
      <c r="D2" s="68"/>
      <c r="E2" s="68"/>
      <c r="F2" s="68"/>
      <c r="G2" s="68"/>
    </row>
    <row r="3" spans="1:7" s="1" customFormat="1" ht="24" customHeight="1">
      <c r="A3" s="4"/>
      <c r="B3" s="68"/>
      <c r="C3" s="68"/>
      <c r="D3" s="68"/>
      <c r="E3" s="68"/>
      <c r="F3" s="68"/>
      <c r="G3" s="68"/>
    </row>
    <row r="4" spans="1:7" s="1" customFormat="1" ht="18" customHeight="1">
      <c r="A4" s="4"/>
      <c r="B4" s="68" t="s">
        <v>94</v>
      </c>
      <c r="C4" s="69"/>
      <c r="D4" s="69"/>
      <c r="E4" s="69"/>
      <c r="F4" s="69"/>
      <c r="G4" s="69"/>
    </row>
    <row r="5" spans="1:7" s="1" customFormat="1" ht="14.25" customHeight="1" hidden="1">
      <c r="A5" s="4"/>
      <c r="B5" s="5"/>
      <c r="C5" s="55"/>
      <c r="D5" s="6"/>
      <c r="E5" s="6"/>
      <c r="F5" s="6"/>
      <c r="G5" s="2"/>
    </row>
    <row r="6" spans="1:7" s="1" customFormat="1" ht="87.75" customHeight="1">
      <c r="A6" s="4"/>
      <c r="B6" s="3"/>
      <c r="C6" s="56" t="s">
        <v>91</v>
      </c>
      <c r="D6" s="7" t="s">
        <v>95</v>
      </c>
      <c r="E6" s="7" t="s">
        <v>96</v>
      </c>
      <c r="F6" s="7" t="s">
        <v>48</v>
      </c>
      <c r="G6" s="7" t="s">
        <v>42</v>
      </c>
    </row>
    <row r="7" spans="1:7" s="2" customFormat="1" ht="15.75" customHeight="1">
      <c r="A7" s="6"/>
      <c r="B7" s="8">
        <v>1</v>
      </c>
      <c r="C7" s="57">
        <v>2</v>
      </c>
      <c r="D7" s="8">
        <v>3</v>
      </c>
      <c r="E7" s="8">
        <v>3</v>
      </c>
      <c r="F7" s="8">
        <v>5</v>
      </c>
      <c r="G7" s="8">
        <v>6</v>
      </c>
    </row>
    <row r="8" spans="2:7" ht="17.25" customHeight="1">
      <c r="B8" s="18" t="s">
        <v>15</v>
      </c>
      <c r="C8" s="58"/>
      <c r="D8" s="16"/>
      <c r="E8" s="16"/>
      <c r="F8" s="21"/>
      <c r="G8" s="17"/>
    </row>
    <row r="9" spans="2:7" ht="18" customHeight="1">
      <c r="B9" s="41" t="s">
        <v>35</v>
      </c>
      <c r="C9" s="49">
        <f>C10</f>
        <v>30058</v>
      </c>
      <c r="D9" s="49">
        <f>D10</f>
        <v>26770</v>
      </c>
      <c r="E9" s="49">
        <f>E10</f>
        <v>25861</v>
      </c>
      <c r="F9" s="32">
        <f aca="true" t="shared" si="0" ref="F9:F19">D9/C9*100</f>
        <v>89.06114844633709</v>
      </c>
      <c r="G9" s="32">
        <f>D9/E9*100</f>
        <v>103.51494528440509</v>
      </c>
    </row>
    <row r="10" spans="2:7" ht="13.5" customHeight="1">
      <c r="B10" s="40" t="s">
        <v>0</v>
      </c>
      <c r="C10" s="48">
        <v>30058</v>
      </c>
      <c r="D10" s="48">
        <v>26770</v>
      </c>
      <c r="E10" s="48">
        <v>25861</v>
      </c>
      <c r="F10" s="31">
        <f t="shared" si="0"/>
        <v>89.06114844633709</v>
      </c>
      <c r="G10" s="31">
        <f aca="true" t="shared" si="1" ref="G10:G77">D10/E10*100</f>
        <v>103.51494528440509</v>
      </c>
    </row>
    <row r="11" spans="2:7" ht="50.25" customHeight="1">
      <c r="B11" s="44" t="s">
        <v>76</v>
      </c>
      <c r="C11" s="50">
        <f>C12</f>
        <v>5959</v>
      </c>
      <c r="D11" s="50">
        <f>D12</f>
        <v>6117</v>
      </c>
      <c r="E11" s="50">
        <f>E12</f>
        <v>5284</v>
      </c>
      <c r="F11" s="32">
        <f t="shared" si="0"/>
        <v>102.65145158583655</v>
      </c>
      <c r="G11" s="32">
        <f t="shared" si="1"/>
        <v>115.76457229371688</v>
      </c>
    </row>
    <row r="12" spans="2:7" ht="23.25" customHeight="1">
      <c r="B12" s="24" t="s">
        <v>77</v>
      </c>
      <c r="C12" s="48">
        <v>5959</v>
      </c>
      <c r="D12" s="48">
        <v>6117</v>
      </c>
      <c r="E12" s="48">
        <v>5284</v>
      </c>
      <c r="F12" s="31">
        <f t="shared" si="0"/>
        <v>102.65145158583655</v>
      </c>
      <c r="G12" s="31">
        <f t="shared" si="1"/>
        <v>115.76457229371688</v>
      </c>
    </row>
    <row r="13" spans="2:7" ht="13.5" customHeight="1">
      <c r="B13" s="42" t="s">
        <v>16</v>
      </c>
      <c r="C13" s="51">
        <f>C14+C15+C16</f>
        <v>3340</v>
      </c>
      <c r="D13" s="51">
        <f>D14+D15+D16</f>
        <v>3827.083</v>
      </c>
      <c r="E13" s="51">
        <f>E14+E15</f>
        <v>3312</v>
      </c>
      <c r="F13" s="32">
        <f t="shared" si="0"/>
        <v>114.58332335329342</v>
      </c>
      <c r="G13" s="32">
        <f t="shared" si="1"/>
        <v>115.5520229468599</v>
      </c>
    </row>
    <row r="14" spans="2:7" ht="24.75" customHeight="1">
      <c r="B14" s="24" t="s">
        <v>12</v>
      </c>
      <c r="C14" s="48">
        <v>1800</v>
      </c>
      <c r="D14" s="48">
        <v>1945</v>
      </c>
      <c r="E14" s="48">
        <v>1798</v>
      </c>
      <c r="F14" s="31">
        <f t="shared" si="0"/>
        <v>108.05555555555554</v>
      </c>
      <c r="G14" s="31">
        <f t="shared" si="1"/>
        <v>108.1757508342603</v>
      </c>
    </row>
    <row r="15" spans="2:7" ht="14.25" customHeight="1">
      <c r="B15" s="15" t="s">
        <v>41</v>
      </c>
      <c r="C15" s="48">
        <v>1540</v>
      </c>
      <c r="D15" s="48">
        <v>1870</v>
      </c>
      <c r="E15" s="48">
        <v>1514</v>
      </c>
      <c r="F15" s="31">
        <f t="shared" si="0"/>
        <v>121.42857142857142</v>
      </c>
      <c r="G15" s="31">
        <f t="shared" si="1"/>
        <v>123.51387054161162</v>
      </c>
    </row>
    <row r="16" spans="2:7" ht="28.5" customHeight="1">
      <c r="B16" s="24" t="s">
        <v>92</v>
      </c>
      <c r="C16" s="48">
        <v>0</v>
      </c>
      <c r="D16" s="48">
        <v>12.083</v>
      </c>
      <c r="E16" s="66">
        <v>0</v>
      </c>
      <c r="F16" s="31" t="e">
        <f>D16/C16*100</f>
        <v>#DIV/0!</v>
      </c>
      <c r="G16" s="31" t="e">
        <f>D16/E16*100</f>
        <v>#DIV/0!</v>
      </c>
    </row>
    <row r="17" spans="2:8" ht="13.5" customHeight="1">
      <c r="B17" s="12" t="s">
        <v>78</v>
      </c>
      <c r="C17" s="51">
        <f>C18+C19</f>
        <v>10884</v>
      </c>
      <c r="D17" s="51">
        <f>D18+D19</f>
        <v>7172</v>
      </c>
      <c r="E17" s="51">
        <f>E18+E19</f>
        <v>7071</v>
      </c>
      <c r="F17" s="43">
        <f>F18+F19</f>
        <v>79.2207176221278</v>
      </c>
      <c r="G17" s="43">
        <f>G18+G19</f>
        <v>126.18161365745381</v>
      </c>
      <c r="H17" s="45"/>
    </row>
    <row r="18" spans="2:29" ht="13.5" customHeight="1">
      <c r="B18" s="22" t="s">
        <v>1</v>
      </c>
      <c r="C18" s="48">
        <v>1544</v>
      </c>
      <c r="D18" s="48">
        <v>45</v>
      </c>
      <c r="E18" s="48">
        <v>1258</v>
      </c>
      <c r="F18" s="31">
        <f t="shared" si="0"/>
        <v>2.9145077720207255</v>
      </c>
      <c r="G18" s="31">
        <f t="shared" si="1"/>
        <v>3.5771065182829886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/>
      <c r="W18" s="20"/>
      <c r="X18" s="20"/>
      <c r="Y18" s="20"/>
      <c r="Z18" s="20"/>
      <c r="AA18" s="20"/>
      <c r="AB18" s="20"/>
      <c r="AC18" s="20"/>
    </row>
    <row r="19" spans="2:7" ht="12.75" customHeight="1">
      <c r="B19" s="15" t="s">
        <v>2</v>
      </c>
      <c r="C19" s="48">
        <v>9340</v>
      </c>
      <c r="D19" s="48">
        <v>7127</v>
      </c>
      <c r="E19" s="48">
        <v>5813</v>
      </c>
      <c r="F19" s="31">
        <f t="shared" si="0"/>
        <v>76.30620985010707</v>
      </c>
      <c r="G19" s="31">
        <f t="shared" si="1"/>
        <v>122.60450713917082</v>
      </c>
    </row>
    <row r="20" spans="2:8" ht="14.25" customHeight="1">
      <c r="B20" s="13" t="s">
        <v>17</v>
      </c>
      <c r="C20" s="50">
        <v>272</v>
      </c>
      <c r="D20" s="50">
        <v>240</v>
      </c>
      <c r="E20" s="50">
        <v>234</v>
      </c>
      <c r="F20" s="32">
        <f>D20/C20*100</f>
        <v>88.23529411764706</v>
      </c>
      <c r="G20" s="32">
        <f t="shared" si="1"/>
        <v>102.56410256410255</v>
      </c>
      <c r="H20" s="47"/>
    </row>
    <row r="21" spans="2:7" ht="51.75" customHeight="1">
      <c r="B21" s="13" t="s">
        <v>18</v>
      </c>
      <c r="C21" s="52">
        <f>C23+C24+C25</f>
        <v>1560</v>
      </c>
      <c r="D21" s="52">
        <f>D23+D24+D25</f>
        <v>1060.453</v>
      </c>
      <c r="E21" s="52">
        <f>E23+E24+E25</f>
        <v>1121</v>
      </c>
      <c r="F21" s="32">
        <f>D21/C21*100</f>
        <v>67.9777564102564</v>
      </c>
      <c r="G21" s="32">
        <f t="shared" si="1"/>
        <v>94.59884032114184</v>
      </c>
    </row>
    <row r="22" spans="2:8" ht="13.5" customHeight="1">
      <c r="B22" s="15" t="s">
        <v>3</v>
      </c>
      <c r="C22" s="53"/>
      <c r="D22" s="52"/>
      <c r="E22" s="52"/>
      <c r="F22" s="32"/>
      <c r="G22" s="32"/>
      <c r="H22" s="39"/>
    </row>
    <row r="23" spans="2:9" ht="80.25" customHeight="1">
      <c r="B23" s="38" t="s">
        <v>75</v>
      </c>
      <c r="C23" s="48">
        <v>2</v>
      </c>
      <c r="D23" s="48">
        <v>0.453</v>
      </c>
      <c r="E23" s="48">
        <v>3</v>
      </c>
      <c r="F23" s="31">
        <f>D23/C23*100</f>
        <v>22.650000000000002</v>
      </c>
      <c r="G23" s="31">
        <v>0</v>
      </c>
      <c r="H23" s="39"/>
      <c r="I23" s="19"/>
    </row>
    <row r="24" spans="2:9" ht="35.25" customHeight="1">
      <c r="B24" s="15" t="s">
        <v>86</v>
      </c>
      <c r="C24" s="48">
        <v>1558</v>
      </c>
      <c r="D24" s="48">
        <v>1060</v>
      </c>
      <c r="E24" s="48">
        <v>1118</v>
      </c>
      <c r="F24" s="31">
        <f>D24/C24*100</f>
        <v>68.03594351732991</v>
      </c>
      <c r="G24" s="31">
        <f t="shared" si="1"/>
        <v>94.81216457960645</v>
      </c>
      <c r="H24" s="39"/>
      <c r="I24" s="19"/>
    </row>
    <row r="25" spans="2:8" ht="24.75" customHeight="1">
      <c r="B25" s="15" t="s">
        <v>82</v>
      </c>
      <c r="C25" s="48">
        <v>0</v>
      </c>
      <c r="D25" s="48">
        <v>0</v>
      </c>
      <c r="E25" s="48">
        <v>0</v>
      </c>
      <c r="F25" s="31" t="e">
        <f aca="true" t="shared" si="2" ref="F25:F31">D25/C25*100</f>
        <v>#DIV/0!</v>
      </c>
      <c r="G25" s="31" t="e">
        <f>E25/D25*100</f>
        <v>#DIV/0!</v>
      </c>
      <c r="H25" s="39"/>
    </row>
    <row r="26" spans="2:10" ht="26.25" customHeight="1">
      <c r="B26" s="13" t="s">
        <v>19</v>
      </c>
      <c r="C26" s="50">
        <f>C27</f>
        <v>60</v>
      </c>
      <c r="D26" s="50">
        <f>D27</f>
        <v>21.897</v>
      </c>
      <c r="E26" s="50">
        <f>E27</f>
        <v>50</v>
      </c>
      <c r="F26" s="32">
        <f t="shared" si="2"/>
        <v>36.495</v>
      </c>
      <c r="G26" s="32">
        <f t="shared" si="1"/>
        <v>43.794</v>
      </c>
      <c r="J26" s="30"/>
    </row>
    <row r="27" spans="2:8" ht="25.5" customHeight="1">
      <c r="B27" s="15" t="s">
        <v>20</v>
      </c>
      <c r="C27" s="48">
        <v>60</v>
      </c>
      <c r="D27" s="48">
        <v>21.897</v>
      </c>
      <c r="E27" s="48">
        <v>50</v>
      </c>
      <c r="F27" s="31">
        <f t="shared" si="2"/>
        <v>36.495</v>
      </c>
      <c r="G27" s="31">
        <f t="shared" si="1"/>
        <v>43.794</v>
      </c>
      <c r="H27" s="39"/>
    </row>
    <row r="28" spans="2:7" ht="39" customHeight="1">
      <c r="B28" s="13" t="s">
        <v>79</v>
      </c>
      <c r="C28" s="50">
        <v>410</v>
      </c>
      <c r="D28" s="50">
        <v>321</v>
      </c>
      <c r="E28" s="50">
        <v>309</v>
      </c>
      <c r="F28" s="32">
        <f t="shared" si="2"/>
        <v>78.29268292682927</v>
      </c>
      <c r="G28" s="32">
        <f t="shared" si="1"/>
        <v>103.88349514563106</v>
      </c>
    </row>
    <row r="29" spans="2:7" ht="39" customHeight="1">
      <c r="B29" s="13" t="s">
        <v>21</v>
      </c>
      <c r="C29" s="50">
        <f>C30+C31</f>
        <v>12249.96</v>
      </c>
      <c r="D29" s="50">
        <f>D30+D31</f>
        <v>11318.96</v>
      </c>
      <c r="E29" s="50">
        <f>E30+E31</f>
        <v>4265</v>
      </c>
      <c r="F29" s="32">
        <f t="shared" si="2"/>
        <v>92.39997518359243</v>
      </c>
      <c r="G29" s="32">
        <f t="shared" si="1"/>
        <v>265.3917936694021</v>
      </c>
    </row>
    <row r="30" spans="2:7" ht="39" customHeight="1">
      <c r="B30" s="15" t="s">
        <v>85</v>
      </c>
      <c r="C30" s="48">
        <v>12146</v>
      </c>
      <c r="D30" s="48">
        <v>11215</v>
      </c>
      <c r="E30" s="48">
        <v>4113</v>
      </c>
      <c r="F30" s="31">
        <f t="shared" si="2"/>
        <v>92.33492507821505</v>
      </c>
      <c r="G30" s="31">
        <f t="shared" si="1"/>
        <v>272.6720155604182</v>
      </c>
    </row>
    <row r="31" spans="2:7" ht="39" customHeight="1">
      <c r="B31" s="15" t="s">
        <v>80</v>
      </c>
      <c r="C31" s="48">
        <v>103.96</v>
      </c>
      <c r="D31" s="48">
        <v>103.96</v>
      </c>
      <c r="E31" s="48">
        <v>152</v>
      </c>
      <c r="F31" s="31">
        <f t="shared" si="2"/>
        <v>100</v>
      </c>
      <c r="G31" s="31">
        <f t="shared" si="1"/>
        <v>68.39473684210526</v>
      </c>
    </row>
    <row r="32" spans="2:7" ht="26.25" customHeight="1">
      <c r="B32" s="13" t="s">
        <v>81</v>
      </c>
      <c r="C32" s="50">
        <v>409</v>
      </c>
      <c r="D32" s="50">
        <v>169</v>
      </c>
      <c r="E32" s="50">
        <v>323</v>
      </c>
      <c r="F32" s="32">
        <f>D32/C32*100</f>
        <v>41.32029339853301</v>
      </c>
      <c r="G32" s="32">
        <f t="shared" si="1"/>
        <v>52.32198142414861</v>
      </c>
    </row>
    <row r="33" spans="2:7" ht="12.75" customHeight="1">
      <c r="B33" s="13" t="s">
        <v>22</v>
      </c>
      <c r="C33" s="50">
        <v>150</v>
      </c>
      <c r="D33" s="50">
        <v>7</v>
      </c>
      <c r="E33" s="50">
        <v>3</v>
      </c>
      <c r="F33" s="32">
        <v>0</v>
      </c>
      <c r="G33" s="32">
        <v>0</v>
      </c>
    </row>
    <row r="34" spans="2:9" ht="17.25" customHeight="1">
      <c r="B34" s="23" t="s">
        <v>4</v>
      </c>
      <c r="C34" s="49">
        <f>C9+C11+C13+C17+C20+C21+C26+C28+C32+C33+C29</f>
        <v>65351.96</v>
      </c>
      <c r="D34" s="49">
        <f>D9+D11+D13+D17+D20+D21+D26+D28+D32+D33+D29</f>
        <v>57024.393</v>
      </c>
      <c r="E34" s="49">
        <f>E9+E11+E13+E17+E20+E21+E26+E28+E32+E33+E29</f>
        <v>47833</v>
      </c>
      <c r="F34" s="32">
        <f>D34/C34*100</f>
        <v>87.25735693313558</v>
      </c>
      <c r="G34" s="32">
        <f t="shared" si="1"/>
        <v>119.21558965567705</v>
      </c>
      <c r="I34" t="s">
        <v>54</v>
      </c>
    </row>
    <row r="35" spans="2:8" ht="12" customHeight="1">
      <c r="B35" s="15" t="s">
        <v>68</v>
      </c>
      <c r="C35" s="48">
        <v>28732</v>
      </c>
      <c r="D35" s="48">
        <v>26355</v>
      </c>
      <c r="E35" s="48">
        <v>35772</v>
      </c>
      <c r="F35" s="31">
        <f>D35/C35*100</f>
        <v>91.72699429207853</v>
      </c>
      <c r="G35" s="31">
        <f t="shared" si="1"/>
        <v>73.6749412948675</v>
      </c>
      <c r="H35" s="39"/>
    </row>
    <row r="36" spans="2:8" ht="17.25" customHeight="1">
      <c r="B36" s="15" t="s">
        <v>5</v>
      </c>
      <c r="C36" s="48">
        <v>70639</v>
      </c>
      <c r="D36" s="48">
        <v>57356</v>
      </c>
      <c r="E36" s="48">
        <v>58305</v>
      </c>
      <c r="F36" s="31">
        <f>D36/C36*100</f>
        <v>81.19593991987429</v>
      </c>
      <c r="G36" s="31">
        <f t="shared" si="1"/>
        <v>98.37235228539576</v>
      </c>
      <c r="H36" s="39"/>
    </row>
    <row r="37" spans="2:8" ht="13.5" customHeight="1">
      <c r="B37" s="15" t="s">
        <v>6</v>
      </c>
      <c r="C37" s="48">
        <v>43593</v>
      </c>
      <c r="D37" s="48">
        <v>34700</v>
      </c>
      <c r="E37" s="48">
        <v>16592</v>
      </c>
      <c r="F37" s="31">
        <f>D37/C37*100</f>
        <v>79.59993576950428</v>
      </c>
      <c r="G37" s="31">
        <f t="shared" si="1"/>
        <v>209.13693346190936</v>
      </c>
      <c r="H37" s="39"/>
    </row>
    <row r="38" spans="2:8" ht="14.25" customHeight="1">
      <c r="B38" s="15" t="s">
        <v>53</v>
      </c>
      <c r="C38" s="48">
        <v>0</v>
      </c>
      <c r="D38" s="48">
        <v>0</v>
      </c>
      <c r="E38" s="48">
        <v>0</v>
      </c>
      <c r="F38" s="31">
        <v>0</v>
      </c>
      <c r="G38" s="31">
        <v>0</v>
      </c>
      <c r="H38" s="39"/>
    </row>
    <row r="39" spans="2:9" ht="36.75" customHeight="1">
      <c r="B39" s="15" t="s">
        <v>63</v>
      </c>
      <c r="C39" s="48">
        <v>0</v>
      </c>
      <c r="D39" s="48">
        <v>0</v>
      </c>
      <c r="E39" s="48">
        <v>0</v>
      </c>
      <c r="F39" s="31">
        <v>0</v>
      </c>
      <c r="G39" s="31">
        <v>0</v>
      </c>
      <c r="H39" s="39"/>
      <c r="I39" t="s">
        <v>84</v>
      </c>
    </row>
    <row r="40" spans="2:7" ht="15" customHeight="1">
      <c r="B40" s="14" t="s">
        <v>7</v>
      </c>
      <c r="C40" s="49">
        <f>C34+C35+C36+C37+C38+C39</f>
        <v>208315.96</v>
      </c>
      <c r="D40" s="49">
        <f>D34+D35+D36+D37+D38+D39</f>
        <v>175435.39299999998</v>
      </c>
      <c r="E40" s="49">
        <f>E34+E35+E36+E37+E38+E39</f>
        <v>158502</v>
      </c>
      <c r="F40" s="32">
        <f>D40/C40*100</f>
        <v>84.2160115816378</v>
      </c>
      <c r="G40" s="32">
        <f t="shared" si="1"/>
        <v>110.68339390039242</v>
      </c>
    </row>
    <row r="41" spans="2:7" ht="27" customHeight="1" hidden="1">
      <c r="B41" s="14"/>
      <c r="C41" s="49"/>
      <c r="D41" s="49"/>
      <c r="E41" s="49"/>
      <c r="F41" s="32" t="e">
        <f>D41/C41*100</f>
        <v>#DIV/0!</v>
      </c>
      <c r="G41" s="32" t="e">
        <f t="shared" si="1"/>
        <v>#DIV/0!</v>
      </c>
    </row>
    <row r="42" spans="2:7" ht="15.75">
      <c r="B42" s="26" t="s">
        <v>23</v>
      </c>
      <c r="C42" s="53"/>
      <c r="D42" s="53"/>
      <c r="E42" s="53"/>
      <c r="F42" s="32"/>
      <c r="G42" s="32"/>
    </row>
    <row r="43" spans="2:7" ht="15.75">
      <c r="B43" s="13" t="s">
        <v>24</v>
      </c>
      <c r="C43" s="50">
        <f>C45+C46+C47+C48+C49+C50+C51+C52</f>
        <v>27589.424</v>
      </c>
      <c r="D43" s="50">
        <f>D45+D46+D47+D48+D49+D50+D51+D52</f>
        <v>24294.424</v>
      </c>
      <c r="E43" s="50">
        <f>E45+E46+E47+E48+E49+E50+E51+E52</f>
        <v>23155</v>
      </c>
      <c r="F43" s="32">
        <f>D43/C43*100</f>
        <v>88.05701779058526</v>
      </c>
      <c r="G43" s="32">
        <f t="shared" si="1"/>
        <v>104.92085510688835</v>
      </c>
    </row>
    <row r="44" spans="2:7" ht="11.25" customHeight="1">
      <c r="B44" s="15" t="s">
        <v>3</v>
      </c>
      <c r="C44" s="50"/>
      <c r="D44" s="50"/>
      <c r="E44" s="50"/>
      <c r="F44" s="32"/>
      <c r="G44" s="32"/>
    </row>
    <row r="45" spans="2:7" ht="37.5" customHeight="1">
      <c r="B45" s="15" t="s">
        <v>45</v>
      </c>
      <c r="C45" s="48">
        <v>1923</v>
      </c>
      <c r="D45" s="48">
        <v>1752</v>
      </c>
      <c r="E45" s="48">
        <v>1644</v>
      </c>
      <c r="F45" s="31">
        <f>D45/C45*100</f>
        <v>91.10764430577223</v>
      </c>
      <c r="G45" s="31">
        <f t="shared" si="1"/>
        <v>106.56934306569343</v>
      </c>
    </row>
    <row r="46" spans="2:7" ht="50.25" customHeight="1">
      <c r="B46" s="15" t="s">
        <v>69</v>
      </c>
      <c r="C46" s="48">
        <v>371</v>
      </c>
      <c r="D46" s="48">
        <v>316</v>
      </c>
      <c r="E46" s="48">
        <v>290</v>
      </c>
      <c r="F46" s="31">
        <f>D46/C46*100</f>
        <v>85.17520215633422</v>
      </c>
      <c r="G46" s="31">
        <f t="shared" si="1"/>
        <v>108.9655172413793</v>
      </c>
    </row>
    <row r="47" spans="2:7" ht="37.5" customHeight="1">
      <c r="B47" s="15" t="s">
        <v>46</v>
      </c>
      <c r="C47" s="48">
        <v>18663</v>
      </c>
      <c r="D47" s="48">
        <v>16253</v>
      </c>
      <c r="E47" s="48">
        <v>15534</v>
      </c>
      <c r="F47" s="31">
        <f>D47/C47*100</f>
        <v>87.08674918287521</v>
      </c>
      <c r="G47" s="31">
        <f t="shared" si="1"/>
        <v>104.62855671430411</v>
      </c>
    </row>
    <row r="48" spans="2:7" ht="12.75" customHeight="1">
      <c r="B48" s="25" t="s">
        <v>66</v>
      </c>
      <c r="C48" s="54">
        <v>5.98</v>
      </c>
      <c r="D48" s="54">
        <v>5.98</v>
      </c>
      <c r="E48" s="54">
        <v>0</v>
      </c>
      <c r="F48" s="31">
        <f>D48/C48*100</f>
        <v>100</v>
      </c>
      <c r="G48" s="31" t="e">
        <f t="shared" si="1"/>
        <v>#DIV/0!</v>
      </c>
    </row>
    <row r="49" spans="2:7" ht="25.5">
      <c r="B49" s="25" t="s">
        <v>58</v>
      </c>
      <c r="C49" s="53">
        <v>194.444</v>
      </c>
      <c r="D49" s="53">
        <v>194.444</v>
      </c>
      <c r="E49" s="53">
        <v>0</v>
      </c>
      <c r="F49" s="31">
        <f>D49/C49*100</f>
        <v>100</v>
      </c>
      <c r="G49" s="31" t="e">
        <f t="shared" si="1"/>
        <v>#DIV/0!</v>
      </c>
    </row>
    <row r="50" spans="2:7" ht="14.25" customHeight="1">
      <c r="B50" s="25" t="s">
        <v>25</v>
      </c>
      <c r="C50" s="53">
        <v>127</v>
      </c>
      <c r="D50" s="53">
        <v>0</v>
      </c>
      <c r="E50" s="53">
        <v>0</v>
      </c>
      <c r="F50" s="31">
        <v>0</v>
      </c>
      <c r="G50" s="31">
        <v>0</v>
      </c>
    </row>
    <row r="51" spans="2:7" ht="51">
      <c r="B51" s="15" t="s">
        <v>49</v>
      </c>
      <c r="C51" s="48">
        <v>4292</v>
      </c>
      <c r="D51" s="48">
        <v>4063</v>
      </c>
      <c r="E51" s="48">
        <v>3720</v>
      </c>
      <c r="F51" s="31">
        <f>D51/C51*100</f>
        <v>94.66449207828518</v>
      </c>
      <c r="G51" s="31">
        <f t="shared" si="1"/>
        <v>109.2204301075269</v>
      </c>
    </row>
    <row r="52" spans="2:7" ht="13.5" customHeight="1">
      <c r="B52" s="15" t="s">
        <v>52</v>
      </c>
      <c r="C52" s="48">
        <v>2013</v>
      </c>
      <c r="D52" s="48">
        <v>1710</v>
      </c>
      <c r="E52" s="48">
        <v>1967</v>
      </c>
      <c r="F52" s="31">
        <f>D52/C52*100</f>
        <v>84.9478390461997</v>
      </c>
      <c r="G52" s="31">
        <f t="shared" si="1"/>
        <v>86.93441789527199</v>
      </c>
    </row>
    <row r="53" spans="2:7" ht="12.75" customHeight="1">
      <c r="B53" s="13" t="s">
        <v>40</v>
      </c>
      <c r="C53" s="50">
        <v>594.788</v>
      </c>
      <c r="D53" s="50">
        <v>514</v>
      </c>
      <c r="E53" s="50">
        <v>407</v>
      </c>
      <c r="F53" s="32">
        <f>D53/C53*100</f>
        <v>86.41734533985218</v>
      </c>
      <c r="G53" s="32">
        <f t="shared" si="1"/>
        <v>126.28992628992629</v>
      </c>
    </row>
    <row r="54" spans="2:7" ht="25.5">
      <c r="B54" s="13" t="s">
        <v>26</v>
      </c>
      <c r="C54" s="50">
        <f>C56+C57+C58</f>
        <v>3185</v>
      </c>
      <c r="D54" s="50">
        <f>D56+D57+D58</f>
        <v>2897</v>
      </c>
      <c r="E54" s="50">
        <f>E56+E57+E58</f>
        <v>1623</v>
      </c>
      <c r="F54" s="32">
        <f>D54/C54*100</f>
        <v>90.95761381475668</v>
      </c>
      <c r="G54" s="32">
        <f t="shared" si="1"/>
        <v>178.4966112138016</v>
      </c>
    </row>
    <row r="55" spans="2:7" ht="11.25" customHeight="1">
      <c r="B55" s="15" t="s">
        <v>3</v>
      </c>
      <c r="C55" s="50"/>
      <c r="D55" s="50"/>
      <c r="E55" s="50"/>
      <c r="F55" s="32"/>
      <c r="G55" s="32"/>
    </row>
    <row r="56" spans="2:7" ht="38.25" customHeight="1">
      <c r="B56" s="15" t="s">
        <v>50</v>
      </c>
      <c r="C56" s="48">
        <v>3012</v>
      </c>
      <c r="D56" s="48">
        <v>2752</v>
      </c>
      <c r="E56" s="48">
        <v>1429</v>
      </c>
      <c r="F56" s="31">
        <f>D56/C56*100</f>
        <v>91.36786188579016</v>
      </c>
      <c r="G56" s="31">
        <f t="shared" si="1"/>
        <v>192.58222533240027</v>
      </c>
    </row>
    <row r="57" spans="2:7" ht="12" customHeight="1">
      <c r="B57" s="15" t="s">
        <v>57</v>
      </c>
      <c r="C57" s="48">
        <v>173</v>
      </c>
      <c r="D57" s="48">
        <v>145</v>
      </c>
      <c r="E57" s="48">
        <v>194</v>
      </c>
      <c r="F57" s="31">
        <f>D57/C57*100</f>
        <v>83.8150289017341</v>
      </c>
      <c r="G57" s="31">
        <f t="shared" si="1"/>
        <v>74.74226804123711</v>
      </c>
    </row>
    <row r="58" spans="2:7" ht="38.25">
      <c r="B58" s="15" t="s">
        <v>47</v>
      </c>
      <c r="C58" s="48">
        <v>0</v>
      </c>
      <c r="D58" s="48">
        <v>0</v>
      </c>
      <c r="E58" s="48">
        <v>0</v>
      </c>
      <c r="F58" s="31">
        <v>0</v>
      </c>
      <c r="G58" s="31">
        <v>0</v>
      </c>
    </row>
    <row r="59" spans="2:7" ht="13.5" customHeight="1">
      <c r="B59" s="14" t="s">
        <v>27</v>
      </c>
      <c r="C59" s="65">
        <f>SUM(C61:C65)+C66</f>
        <v>16894.195</v>
      </c>
      <c r="D59" s="65">
        <f>SUM(D61:D65)+D66</f>
        <v>14574.5</v>
      </c>
      <c r="E59" s="49">
        <f>E61+E62+E63+E64+E65</f>
        <v>13957</v>
      </c>
      <c r="F59" s="32">
        <f>D59/C59*100</f>
        <v>86.26927770160106</v>
      </c>
      <c r="G59" s="32">
        <f t="shared" si="1"/>
        <v>104.42430321702372</v>
      </c>
    </row>
    <row r="60" spans="2:7" ht="11.25" customHeight="1">
      <c r="B60" s="25" t="s">
        <v>3</v>
      </c>
      <c r="C60" s="53"/>
      <c r="D60" s="53"/>
      <c r="E60" s="53"/>
      <c r="F60" s="32"/>
      <c r="G60" s="32"/>
    </row>
    <row r="61" spans="2:7" ht="11.25" customHeight="1">
      <c r="B61" s="25" t="s">
        <v>74</v>
      </c>
      <c r="C61" s="53">
        <v>31</v>
      </c>
      <c r="D61" s="53">
        <v>31</v>
      </c>
      <c r="E61" s="53">
        <v>25</v>
      </c>
      <c r="F61" s="31">
        <f aca="true" t="shared" si="3" ref="F61:F67">D61/C61*100</f>
        <v>100</v>
      </c>
      <c r="G61" s="32">
        <v>0</v>
      </c>
    </row>
    <row r="62" spans="2:7" ht="24.75" customHeight="1">
      <c r="B62" s="15" t="s">
        <v>73</v>
      </c>
      <c r="C62" s="48">
        <v>450.129</v>
      </c>
      <c r="D62" s="48">
        <v>407</v>
      </c>
      <c r="E62" s="48">
        <v>530</v>
      </c>
      <c r="F62" s="31">
        <f t="shared" si="3"/>
        <v>90.41852446743044</v>
      </c>
      <c r="G62" s="31">
        <f t="shared" si="1"/>
        <v>76.79245283018868</v>
      </c>
    </row>
    <row r="63" spans="2:7" ht="13.5" customHeight="1">
      <c r="B63" s="15" t="s">
        <v>28</v>
      </c>
      <c r="C63" s="48">
        <v>33.066</v>
      </c>
      <c r="D63" s="48">
        <v>9.5</v>
      </c>
      <c r="E63" s="48">
        <v>60</v>
      </c>
      <c r="F63" s="31">
        <f t="shared" si="3"/>
        <v>28.730417951974836</v>
      </c>
      <c r="G63" s="31">
        <v>0</v>
      </c>
    </row>
    <row r="64" spans="2:7" ht="11.25" customHeight="1">
      <c r="B64" s="15" t="s">
        <v>60</v>
      </c>
      <c r="C64" s="48">
        <v>256</v>
      </c>
      <c r="D64" s="48">
        <v>233</v>
      </c>
      <c r="E64" s="48">
        <v>328</v>
      </c>
      <c r="F64" s="31">
        <f t="shared" si="3"/>
        <v>91.015625</v>
      </c>
      <c r="G64" s="31">
        <f t="shared" si="1"/>
        <v>71.03658536585365</v>
      </c>
    </row>
    <row r="65" spans="2:7" ht="12" customHeight="1">
      <c r="B65" s="15" t="s">
        <v>62</v>
      </c>
      <c r="C65" s="48">
        <v>15522</v>
      </c>
      <c r="D65" s="48">
        <v>13493</v>
      </c>
      <c r="E65" s="48">
        <v>13014</v>
      </c>
      <c r="F65" s="31">
        <f t="shared" si="3"/>
        <v>86.92823089808014</v>
      </c>
      <c r="G65" s="31">
        <f t="shared" si="1"/>
        <v>103.68065160596281</v>
      </c>
    </row>
    <row r="66" spans="2:7" ht="12" customHeight="1">
      <c r="B66" s="15" t="s">
        <v>93</v>
      </c>
      <c r="C66" s="48">
        <v>602</v>
      </c>
      <c r="D66" s="48">
        <v>401</v>
      </c>
      <c r="E66" s="54">
        <v>0</v>
      </c>
      <c r="F66" s="31">
        <f t="shared" si="3"/>
        <v>66.61129568106313</v>
      </c>
      <c r="G66" s="31" t="e">
        <f t="shared" si="1"/>
        <v>#DIV/0!</v>
      </c>
    </row>
    <row r="67" spans="2:7" ht="13.5" customHeight="1">
      <c r="B67" s="14" t="s">
        <v>13</v>
      </c>
      <c r="C67" s="49">
        <f>C69+C70+C71</f>
        <v>42279</v>
      </c>
      <c r="D67" s="49">
        <f>D69+D70+D71</f>
        <v>35529</v>
      </c>
      <c r="E67" s="49">
        <f>E69+E70+E71</f>
        <v>12404</v>
      </c>
      <c r="F67" s="32">
        <f t="shared" si="3"/>
        <v>84.03462711984673</v>
      </c>
      <c r="G67" s="32">
        <f t="shared" si="1"/>
        <v>286.4317961947759</v>
      </c>
    </row>
    <row r="68" spans="2:7" ht="12" customHeight="1">
      <c r="B68" s="25" t="s">
        <v>3</v>
      </c>
      <c r="C68" s="53"/>
      <c r="D68" s="53"/>
      <c r="E68" s="54"/>
      <c r="F68" s="32"/>
      <c r="G68" s="32"/>
    </row>
    <row r="69" spans="2:7" ht="12.75" customHeight="1">
      <c r="B69" s="25" t="s">
        <v>8</v>
      </c>
      <c r="C69" s="54">
        <v>172</v>
      </c>
      <c r="D69" s="54">
        <v>144</v>
      </c>
      <c r="E69" s="48">
        <v>144</v>
      </c>
      <c r="F69" s="31">
        <f>D69/C69*100</f>
        <v>83.72093023255815</v>
      </c>
      <c r="G69" s="31">
        <f t="shared" si="1"/>
        <v>100</v>
      </c>
    </row>
    <row r="70" spans="2:7" ht="13.5" customHeight="1">
      <c r="B70" s="15" t="s">
        <v>39</v>
      </c>
      <c r="C70" s="48">
        <v>33146</v>
      </c>
      <c r="D70" s="48">
        <v>27267</v>
      </c>
      <c r="E70" s="48">
        <v>6651</v>
      </c>
      <c r="F70" s="31">
        <f>D70/C70*100</f>
        <v>82.26331985759971</v>
      </c>
      <c r="G70" s="31">
        <f t="shared" si="1"/>
        <v>409.9684258006315</v>
      </c>
    </row>
    <row r="71" spans="2:7" ht="13.5" customHeight="1">
      <c r="B71" s="15" t="s">
        <v>55</v>
      </c>
      <c r="C71" s="48">
        <v>8961</v>
      </c>
      <c r="D71" s="48">
        <v>8118</v>
      </c>
      <c r="E71" s="48">
        <v>5609</v>
      </c>
      <c r="F71" s="31">
        <f>D71/C71*100</f>
        <v>90.59256779377301</v>
      </c>
      <c r="G71" s="31">
        <f t="shared" si="1"/>
        <v>144.73168122660013</v>
      </c>
    </row>
    <row r="72" spans="2:7" ht="13.5" customHeight="1">
      <c r="B72" s="13" t="s">
        <v>29</v>
      </c>
      <c r="C72" s="50">
        <v>3.576</v>
      </c>
      <c r="D72" s="50">
        <v>0</v>
      </c>
      <c r="E72" s="49">
        <v>0</v>
      </c>
      <c r="F72" s="32">
        <f>D72/C72*100</f>
        <v>0</v>
      </c>
      <c r="G72" s="31">
        <v>0</v>
      </c>
    </row>
    <row r="73" spans="2:7" ht="15" customHeight="1">
      <c r="B73" s="14" t="s">
        <v>9</v>
      </c>
      <c r="C73" s="49">
        <f>C75+C76+C77+C78+C80+C79</f>
        <v>83138</v>
      </c>
      <c r="D73" s="49">
        <f>D75+D76+D77+D78+D80+D79</f>
        <v>73407</v>
      </c>
      <c r="E73" s="49">
        <f>E75+E76+E77+E78+E80+E79</f>
        <v>78300</v>
      </c>
      <c r="F73" s="32">
        <f>D73/C73*100</f>
        <v>88.29536433399889</v>
      </c>
      <c r="G73" s="32">
        <f t="shared" si="1"/>
        <v>93.75095785440612</v>
      </c>
    </row>
    <row r="74" spans="2:7" ht="12" customHeight="1">
      <c r="B74" s="25" t="s">
        <v>3</v>
      </c>
      <c r="C74" s="53"/>
      <c r="D74" s="53"/>
      <c r="E74" s="48"/>
      <c r="F74" s="32"/>
      <c r="G74" s="31"/>
    </row>
    <row r="75" spans="2:7" ht="13.5" customHeight="1">
      <c r="B75" s="15" t="s">
        <v>36</v>
      </c>
      <c r="C75" s="48">
        <v>12227</v>
      </c>
      <c r="D75" s="48">
        <v>10330</v>
      </c>
      <c r="E75" s="48">
        <v>12073</v>
      </c>
      <c r="F75" s="31">
        <f>D75/C75*100</f>
        <v>84.48515580273165</v>
      </c>
      <c r="G75" s="31">
        <f t="shared" si="1"/>
        <v>85.56282614097573</v>
      </c>
    </row>
    <row r="76" spans="2:7" ht="11.25" customHeight="1">
      <c r="B76" s="15" t="s">
        <v>37</v>
      </c>
      <c r="C76" s="48">
        <v>54909</v>
      </c>
      <c r="D76" s="48">
        <v>49300</v>
      </c>
      <c r="E76" s="48">
        <v>53019</v>
      </c>
      <c r="F76" s="31">
        <f>D76/C76*100</f>
        <v>89.78491686244514</v>
      </c>
      <c r="G76" s="31">
        <f t="shared" si="1"/>
        <v>92.98553348799487</v>
      </c>
    </row>
    <row r="77" spans="2:7" ht="8.25" customHeight="1">
      <c r="B77" s="15" t="s">
        <v>67</v>
      </c>
      <c r="C77" s="48">
        <v>0</v>
      </c>
      <c r="D77" s="48">
        <v>0</v>
      </c>
      <c r="E77" s="48"/>
      <c r="F77" s="31" t="e">
        <f aca="true" t="shared" si="4" ref="F77:F99">D77/C77*100</f>
        <v>#DIV/0!</v>
      </c>
      <c r="G77" s="31" t="e">
        <f t="shared" si="1"/>
        <v>#DIV/0!</v>
      </c>
    </row>
    <row r="78" spans="2:7" ht="13.5" customHeight="1">
      <c r="B78" s="38" t="s">
        <v>72</v>
      </c>
      <c r="C78" s="48">
        <v>364</v>
      </c>
      <c r="D78" s="48">
        <v>362</v>
      </c>
      <c r="E78" s="48">
        <v>273</v>
      </c>
      <c r="F78" s="31">
        <f t="shared" si="4"/>
        <v>99.45054945054946</v>
      </c>
      <c r="G78" s="31">
        <f aca="true" t="shared" si="5" ref="G78:G99">D78/E78*100</f>
        <v>132.60073260073258</v>
      </c>
    </row>
    <row r="79" spans="2:7" ht="13.5" customHeight="1">
      <c r="B79" s="38" t="s">
        <v>88</v>
      </c>
      <c r="C79" s="48">
        <v>6305</v>
      </c>
      <c r="D79" s="48">
        <v>5236</v>
      </c>
      <c r="E79" s="48">
        <v>5122</v>
      </c>
      <c r="F79" s="31">
        <f>D79/C79*100</f>
        <v>83.04520222045996</v>
      </c>
      <c r="G79" s="31">
        <f t="shared" si="5"/>
        <v>102.22569308863724</v>
      </c>
    </row>
    <row r="80" spans="2:7" ht="13.5" customHeight="1">
      <c r="B80" s="15" t="s">
        <v>38</v>
      </c>
      <c r="C80" s="48">
        <v>9333</v>
      </c>
      <c r="D80" s="48">
        <v>8179</v>
      </c>
      <c r="E80" s="48">
        <v>7813</v>
      </c>
      <c r="F80" s="31">
        <f t="shared" si="4"/>
        <v>87.6352726883103</v>
      </c>
      <c r="G80" s="31">
        <f t="shared" si="5"/>
        <v>104.68450019198772</v>
      </c>
    </row>
    <row r="81" spans="2:7" ht="12.75" customHeight="1">
      <c r="B81" s="13" t="s">
        <v>70</v>
      </c>
      <c r="C81" s="50">
        <f>C83+C84</f>
        <v>14715</v>
      </c>
      <c r="D81" s="50">
        <f>D83+D84</f>
        <v>13278</v>
      </c>
      <c r="E81" s="50">
        <f>E83+E84</f>
        <v>10570</v>
      </c>
      <c r="F81" s="32">
        <f t="shared" si="4"/>
        <v>90.23445463812436</v>
      </c>
      <c r="G81" s="32">
        <f t="shared" si="5"/>
        <v>125.61967833491012</v>
      </c>
    </row>
    <row r="82" spans="2:7" ht="12.75" customHeight="1">
      <c r="B82" s="15" t="s">
        <v>3</v>
      </c>
      <c r="C82" s="48"/>
      <c r="D82" s="48"/>
      <c r="E82" s="48"/>
      <c r="F82" s="31"/>
      <c r="G82" s="31"/>
    </row>
    <row r="83" spans="2:7" ht="12" customHeight="1">
      <c r="B83" s="15" t="s">
        <v>61</v>
      </c>
      <c r="C83" s="48">
        <v>14715</v>
      </c>
      <c r="D83" s="48">
        <v>13278</v>
      </c>
      <c r="E83" s="48">
        <v>10570</v>
      </c>
      <c r="F83" s="31">
        <f t="shared" si="4"/>
        <v>90.23445463812436</v>
      </c>
      <c r="G83" s="31">
        <f t="shared" si="5"/>
        <v>125.61967833491012</v>
      </c>
    </row>
    <row r="84" spans="2:7" ht="25.5" customHeight="1">
      <c r="B84" s="15" t="s">
        <v>71</v>
      </c>
      <c r="C84" s="48">
        <v>0</v>
      </c>
      <c r="D84" s="48">
        <v>0</v>
      </c>
      <c r="E84" s="54">
        <v>0</v>
      </c>
      <c r="F84" s="31">
        <v>0</v>
      </c>
      <c r="G84" s="31">
        <v>0</v>
      </c>
    </row>
    <row r="85" spans="2:7" ht="12.75" customHeight="1">
      <c r="B85" s="14" t="s">
        <v>10</v>
      </c>
      <c r="C85" s="49">
        <f>C87+C88+C89+C90+C91</f>
        <v>24202</v>
      </c>
      <c r="D85" s="49">
        <f>D87+D88+D89+D90+D91</f>
        <v>12928</v>
      </c>
      <c r="E85" s="49">
        <f>E87+E88+E89+E90+E91</f>
        <v>17246</v>
      </c>
      <c r="F85" s="32">
        <f t="shared" si="4"/>
        <v>53.417072969176104</v>
      </c>
      <c r="G85" s="32">
        <f t="shared" si="5"/>
        <v>74.96231010089296</v>
      </c>
    </row>
    <row r="86" spans="2:7" ht="12.75" customHeight="1">
      <c r="B86" s="25" t="s">
        <v>3</v>
      </c>
      <c r="C86" s="53"/>
      <c r="D86" s="53"/>
      <c r="E86" s="48"/>
      <c r="F86" s="32"/>
      <c r="G86" s="32"/>
    </row>
    <row r="87" spans="2:7" ht="12.75" customHeight="1">
      <c r="B87" s="15" t="s">
        <v>30</v>
      </c>
      <c r="C87" s="48">
        <v>1212</v>
      </c>
      <c r="D87" s="48">
        <v>1129</v>
      </c>
      <c r="E87" s="48">
        <v>1416</v>
      </c>
      <c r="F87" s="31">
        <f t="shared" si="4"/>
        <v>93.15181518151815</v>
      </c>
      <c r="G87" s="31">
        <f t="shared" si="5"/>
        <v>79.7316384180791</v>
      </c>
    </row>
    <row r="88" spans="2:7" ht="12" customHeight="1">
      <c r="B88" s="15" t="s">
        <v>31</v>
      </c>
      <c r="C88" s="48">
        <v>0</v>
      </c>
      <c r="D88" s="48">
        <v>0</v>
      </c>
      <c r="E88" s="48">
        <v>0</v>
      </c>
      <c r="F88" s="31">
        <v>0</v>
      </c>
      <c r="G88" s="31">
        <v>0</v>
      </c>
    </row>
    <row r="89" spans="2:7" ht="13.5" customHeight="1">
      <c r="B89" s="15" t="s">
        <v>32</v>
      </c>
      <c r="C89" s="48">
        <v>39</v>
      </c>
      <c r="D89" s="48">
        <v>0</v>
      </c>
      <c r="E89" s="48">
        <v>1680</v>
      </c>
      <c r="F89" s="31">
        <f t="shared" si="4"/>
        <v>0</v>
      </c>
      <c r="G89" s="31">
        <f t="shared" si="5"/>
        <v>0</v>
      </c>
    </row>
    <row r="90" spans="2:7" ht="12" customHeight="1">
      <c r="B90" s="15" t="s">
        <v>44</v>
      </c>
      <c r="C90" s="48">
        <v>22031</v>
      </c>
      <c r="D90" s="48">
        <v>11016</v>
      </c>
      <c r="E90" s="48">
        <v>13366</v>
      </c>
      <c r="F90" s="31">
        <f t="shared" si="4"/>
        <v>50.002269529299625</v>
      </c>
      <c r="G90" s="31">
        <f t="shared" si="5"/>
        <v>82.41807571449947</v>
      </c>
    </row>
    <row r="91" spans="2:7" ht="25.5">
      <c r="B91" s="15" t="s">
        <v>33</v>
      </c>
      <c r="C91" s="48">
        <v>920</v>
      </c>
      <c r="D91" s="48">
        <v>783</v>
      </c>
      <c r="E91" s="48">
        <v>784</v>
      </c>
      <c r="F91" s="31">
        <f t="shared" si="4"/>
        <v>85.10869565217392</v>
      </c>
      <c r="G91" s="31">
        <f t="shared" si="5"/>
        <v>99.87244897959184</v>
      </c>
    </row>
    <row r="92" spans="2:7" ht="12.75" customHeight="1">
      <c r="B92" s="13" t="s">
        <v>43</v>
      </c>
      <c r="C92" s="50">
        <f>C94+C93</f>
        <v>3620</v>
      </c>
      <c r="D92" s="50">
        <f>D94+D93</f>
        <v>290</v>
      </c>
      <c r="E92" s="50">
        <v>50</v>
      </c>
      <c r="F92" s="32">
        <f t="shared" si="4"/>
        <v>8.011049723756907</v>
      </c>
      <c r="G92" s="32">
        <f t="shared" si="5"/>
        <v>580</v>
      </c>
    </row>
    <row r="93" spans="2:7" ht="12.75" customHeight="1">
      <c r="B93" s="15" t="s">
        <v>83</v>
      </c>
      <c r="C93" s="48">
        <v>3570</v>
      </c>
      <c r="D93" s="48">
        <v>247</v>
      </c>
      <c r="E93" s="48">
        <v>0</v>
      </c>
      <c r="F93" s="32"/>
      <c r="G93" s="32"/>
    </row>
    <row r="94" spans="2:7" ht="12.75" customHeight="1">
      <c r="B94" s="15" t="s">
        <v>59</v>
      </c>
      <c r="C94" s="48">
        <v>50</v>
      </c>
      <c r="D94" s="48">
        <v>43</v>
      </c>
      <c r="E94" s="48">
        <v>50</v>
      </c>
      <c r="F94" s="31">
        <f t="shared" si="4"/>
        <v>86</v>
      </c>
      <c r="G94" s="31">
        <f t="shared" si="5"/>
        <v>86</v>
      </c>
    </row>
    <row r="95" spans="2:7" ht="11.25" customHeight="1">
      <c r="B95" s="13" t="s">
        <v>64</v>
      </c>
      <c r="C95" s="50">
        <v>0</v>
      </c>
      <c r="D95" s="50">
        <v>0</v>
      </c>
      <c r="E95" s="50">
        <v>0</v>
      </c>
      <c r="F95" s="32">
        <v>0</v>
      </c>
      <c r="G95" s="32">
        <v>0</v>
      </c>
    </row>
    <row r="96" spans="2:7" ht="12.75" customHeight="1">
      <c r="B96" s="13" t="s">
        <v>65</v>
      </c>
      <c r="C96" s="50"/>
      <c r="D96" s="50"/>
      <c r="E96" s="49"/>
      <c r="F96" s="32"/>
      <c r="G96" s="32"/>
    </row>
    <row r="97" spans="2:7" ht="14.25" customHeight="1">
      <c r="B97" s="14" t="s">
        <v>11</v>
      </c>
      <c r="C97" s="49">
        <f>C43+C53+C54+C59+C67+C72+C73+C81+C85+C92</f>
        <v>216220.983</v>
      </c>
      <c r="D97" s="49">
        <f>D43+D53+D54+D59+D67+D72+D73+D81+D85+D92</f>
        <v>177711.924</v>
      </c>
      <c r="E97" s="49">
        <f>E43+E53+E54+E59+E67+E72+E73+E81+E85+E92</f>
        <v>157712</v>
      </c>
      <c r="F97" s="32">
        <f t="shared" si="4"/>
        <v>82.18995285947803</v>
      </c>
      <c r="G97" s="32">
        <f t="shared" si="5"/>
        <v>112.68129501876838</v>
      </c>
    </row>
    <row r="98" spans="2:7" ht="18.75" customHeight="1" hidden="1">
      <c r="B98" s="14"/>
      <c r="C98" s="49"/>
      <c r="D98" s="49"/>
      <c r="E98" s="54">
        <f>E40-E96</f>
        <v>158502</v>
      </c>
      <c r="F98" s="32" t="e">
        <f t="shared" si="4"/>
        <v>#DIV/0!</v>
      </c>
      <c r="G98" s="32">
        <f t="shared" si="5"/>
        <v>0</v>
      </c>
    </row>
    <row r="99" spans="2:7" ht="24.75" customHeight="1">
      <c r="B99" s="14" t="s">
        <v>34</v>
      </c>
      <c r="C99" s="54">
        <f>C40-C97</f>
        <v>-7905.023000000016</v>
      </c>
      <c r="D99" s="54">
        <f>D40-D97</f>
        <v>-2276.5310000000172</v>
      </c>
      <c r="E99" s="54">
        <f>E40-E97</f>
        <v>790</v>
      </c>
      <c r="F99" s="31">
        <f t="shared" si="4"/>
        <v>28.798537335059148</v>
      </c>
      <c r="G99" s="31">
        <f t="shared" si="5"/>
        <v>-288.1684810126604</v>
      </c>
    </row>
    <row r="100" spans="2:7" ht="28.5" customHeight="1">
      <c r="B100" s="11"/>
      <c r="C100" s="59"/>
      <c r="D100" s="33"/>
      <c r="E100" s="36"/>
      <c r="F100" s="33"/>
      <c r="G100" s="34"/>
    </row>
    <row r="101" spans="2:7" ht="54" customHeight="1">
      <c r="B101" s="46" t="s">
        <v>90</v>
      </c>
      <c r="C101" s="60"/>
      <c r="D101" s="35"/>
      <c r="E101" s="36"/>
      <c r="F101" s="70" t="s">
        <v>87</v>
      </c>
      <c r="G101" s="70"/>
    </row>
    <row r="102" spans="2:7" ht="15">
      <c r="B102" s="9"/>
      <c r="C102" s="61"/>
      <c r="D102" s="36"/>
      <c r="E102" s="36"/>
      <c r="F102" s="36"/>
      <c r="G102" s="37"/>
    </row>
    <row r="103" spans="2:7" ht="15">
      <c r="B103" s="9" t="s">
        <v>89</v>
      </c>
      <c r="C103" s="61"/>
      <c r="D103" s="36"/>
      <c r="E103" s="27"/>
      <c r="F103" s="36"/>
      <c r="G103" s="37"/>
    </row>
    <row r="104" spans="2:7" ht="15">
      <c r="B104" s="9" t="s">
        <v>51</v>
      </c>
      <c r="C104" s="61"/>
      <c r="D104" s="36"/>
      <c r="E104" s="28"/>
      <c r="F104" s="36"/>
      <c r="G104" s="27"/>
    </row>
    <row r="105" spans="2:7" ht="15.75">
      <c r="B105" s="10"/>
      <c r="C105" s="62"/>
      <c r="D105" s="27"/>
      <c r="E105" s="28"/>
      <c r="F105" s="27"/>
      <c r="G105" s="27"/>
    </row>
    <row r="106" spans="3:7" ht="12.75">
      <c r="C106" s="63"/>
      <c r="D106" s="28"/>
      <c r="F106" s="28"/>
      <c r="G106" s="27"/>
    </row>
    <row r="107" spans="3:7" ht="12.75">
      <c r="C107" s="63"/>
      <c r="D107" s="28"/>
      <c r="F107" s="28"/>
      <c r="G107" s="27"/>
    </row>
    <row r="108" ht="12.75">
      <c r="G108" s="29"/>
    </row>
    <row r="109" ht="12.75">
      <c r="G109" s="27"/>
    </row>
    <row r="110" ht="12.75">
      <c r="G110" s="27"/>
    </row>
    <row r="111" ht="12.75">
      <c r="G111" s="27"/>
    </row>
    <row r="112" ht="12.75">
      <c r="G112" s="27"/>
    </row>
    <row r="113" ht="12.75">
      <c r="G113" s="27"/>
    </row>
    <row r="114" ht="12.75">
      <c r="G114" s="27"/>
    </row>
    <row r="115" ht="12.75">
      <c r="G115" s="27"/>
    </row>
    <row r="116" ht="12.75">
      <c r="G116" s="27"/>
    </row>
    <row r="117" ht="12.75">
      <c r="G117" s="27"/>
    </row>
    <row r="118" ht="12.75">
      <c r="G118" s="27"/>
    </row>
    <row r="119" ht="12.75">
      <c r="G119" s="28"/>
    </row>
    <row r="120" ht="12.75">
      <c r="G120" s="28"/>
    </row>
    <row r="121" ht="12.75">
      <c r="G121" s="28"/>
    </row>
    <row r="122" ht="12.75">
      <c r="G122" s="28"/>
    </row>
    <row r="123" ht="12.75">
      <c r="G123" s="28"/>
    </row>
    <row r="124" ht="12.75">
      <c r="G124" s="28"/>
    </row>
    <row r="125" ht="12.75">
      <c r="G125" s="28"/>
    </row>
    <row r="126" ht="12.75">
      <c r="G126" s="28"/>
    </row>
    <row r="127" ht="12.75">
      <c r="G127" s="28"/>
    </row>
    <row r="128" ht="12.75">
      <c r="G128" s="28"/>
    </row>
    <row r="129" ht="12.75">
      <c r="G129" s="28"/>
    </row>
    <row r="130" ht="12.75">
      <c r="G130" s="28"/>
    </row>
    <row r="131" ht="12.75">
      <c r="G131" s="28"/>
    </row>
    <row r="132" ht="12.75">
      <c r="G132" s="28"/>
    </row>
    <row r="133" ht="12.75">
      <c r="G133" s="28"/>
    </row>
    <row r="134" ht="12.75">
      <c r="G134" s="28"/>
    </row>
    <row r="135" ht="12.75">
      <c r="G135" s="28"/>
    </row>
    <row r="136" ht="12.75">
      <c r="G136" s="28"/>
    </row>
    <row r="137" ht="12.75">
      <c r="G137" s="28"/>
    </row>
    <row r="138" ht="12.75">
      <c r="G138" s="28"/>
    </row>
    <row r="139" ht="12.75">
      <c r="G139" s="28"/>
    </row>
    <row r="140" ht="12.75">
      <c r="G140" s="28"/>
    </row>
    <row r="141" ht="12.75">
      <c r="G141" s="28"/>
    </row>
    <row r="142" ht="12.75">
      <c r="G142" s="28"/>
    </row>
    <row r="143" ht="12.75">
      <c r="G143" s="28"/>
    </row>
    <row r="144" ht="12.75">
      <c r="G144" s="28"/>
    </row>
    <row r="145" ht="12.75">
      <c r="G145" s="28"/>
    </row>
    <row r="146" ht="12.75">
      <c r="G146" s="28"/>
    </row>
    <row r="147" ht="12.75">
      <c r="G147" s="28"/>
    </row>
    <row r="148" ht="12.75">
      <c r="G148" s="28"/>
    </row>
  </sheetData>
  <sheetProtection/>
  <mergeCells count="4">
    <mergeCell ref="B1:G1"/>
    <mergeCell ref="B2:G3"/>
    <mergeCell ref="B4:G4"/>
    <mergeCell ref="F101:G101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Журавкова</cp:lastModifiedBy>
  <cp:lastPrinted>2019-11-11T09:58:02Z</cp:lastPrinted>
  <dcterms:created xsi:type="dcterms:W3CDTF">2004-09-09T10:37:16Z</dcterms:created>
  <dcterms:modified xsi:type="dcterms:W3CDTF">2019-12-04T09:53:46Z</dcterms:modified>
  <cp:category/>
  <cp:version/>
  <cp:contentType/>
  <cp:contentStatus/>
</cp:coreProperties>
</file>